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gema.cedeno\Desktop\MICAELA RESPALDOS\TALENTO HUMANO 2023\NOMINA 1 DE TTHH\LOTAIP\7. NOVIEMBRE 2023\"/>
    </mc:Choice>
  </mc:AlternateContent>
  <xr:revisionPtr revIDLastSave="0" documentId="13_ncr:1_{130AC655-D20B-41E5-9C32-AFCE6EB516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state="hidden" r:id="rId2"/>
    <sheet name="1.Diccionario (remuneración)" sheetId="4" state="hidden" r:id="rId3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H229" i="2" l="1"/>
  <c r="I229" i="2"/>
  <c r="H228" i="2"/>
  <c r="I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H221" i="2"/>
  <c r="I221" i="2"/>
  <c r="H220" i="2"/>
  <c r="I220" i="2"/>
  <c r="H219" i="2"/>
  <c r="I219" i="2"/>
  <c r="H218" i="2"/>
  <c r="I218" i="2"/>
  <c r="H217" i="2"/>
  <c r="I217" i="2"/>
  <c r="H216" i="2"/>
  <c r="I216" i="2"/>
  <c r="H215" i="2"/>
  <c r="I215" i="2"/>
  <c r="H214" i="2"/>
  <c r="I214" i="2"/>
  <c r="H213" i="2"/>
  <c r="I213" i="2"/>
  <c r="H212" i="2"/>
  <c r="I212" i="2"/>
  <c r="H211" i="2"/>
  <c r="I211" i="2"/>
  <c r="H210" i="2"/>
  <c r="I210" i="2"/>
  <c r="H209" i="2"/>
  <c r="I209" i="2"/>
  <c r="H208" i="2"/>
  <c r="I208" i="2"/>
  <c r="H207" i="2"/>
  <c r="I207" i="2"/>
  <c r="H206" i="2"/>
  <c r="I206" i="2"/>
  <c r="H205" i="2"/>
  <c r="I205" i="2"/>
  <c r="H204" i="2"/>
  <c r="I204" i="2"/>
  <c r="H203" i="2"/>
  <c r="I203" i="2"/>
  <c r="I202" i="2"/>
  <c r="H202" i="2"/>
  <c r="I201" i="2"/>
  <c r="H201" i="2"/>
  <c r="I200" i="2"/>
  <c r="H200" i="2"/>
  <c r="I199" i="2"/>
  <c r="H199" i="2"/>
  <c r="I198" i="2"/>
  <c r="H198" i="2"/>
  <c r="H197" i="2"/>
  <c r="I197" i="2"/>
  <c r="H196" i="2"/>
  <c r="I196" i="2"/>
  <c r="I195" i="2"/>
  <c r="H195" i="2"/>
  <c r="I194" i="2"/>
  <c r="H194" i="2"/>
  <c r="I193" i="2"/>
  <c r="H193" i="2"/>
  <c r="I192" i="2"/>
  <c r="H192" i="2"/>
  <c r="I191" i="2"/>
  <c r="H191" i="2"/>
  <c r="H190" i="2"/>
  <c r="I190" i="2"/>
  <c r="H189" i="2"/>
  <c r="I188" i="2"/>
  <c r="H188" i="2"/>
  <c r="H187" i="2"/>
  <c r="I187" i="2"/>
  <c r="H186" i="2"/>
  <c r="I186" i="2"/>
  <c r="I185" i="2"/>
  <c r="H185" i="2"/>
  <c r="H184" i="2"/>
  <c r="I184" i="2"/>
  <c r="H183" i="2"/>
  <c r="I183" i="2"/>
  <c r="I182" i="2"/>
  <c r="H182" i="2"/>
  <c r="H181" i="2"/>
  <c r="I181" i="2"/>
  <c r="H180" i="2"/>
  <c r="I180" i="2"/>
  <c r="H179" i="2"/>
  <c r="I179" i="2"/>
  <c r="I178" i="2"/>
  <c r="H178" i="2"/>
  <c r="I177" i="2"/>
  <c r="H177" i="2"/>
  <c r="H176" i="2"/>
  <c r="I176" i="2"/>
  <c r="H175" i="2"/>
  <c r="I175" i="2"/>
  <c r="H174" i="2"/>
  <c r="I174" i="2"/>
  <c r="H173" i="2"/>
  <c r="I173" i="2"/>
  <c r="H172" i="2"/>
  <c r="I172" i="2"/>
  <c r="H171" i="2"/>
  <c r="I171" i="2"/>
  <c r="I170" i="2"/>
  <c r="H170" i="2"/>
  <c r="I169" i="2"/>
  <c r="H169" i="2"/>
  <c r="H168" i="2"/>
  <c r="I168" i="2"/>
  <c r="I167" i="2"/>
  <c r="H167" i="2"/>
  <c r="I166" i="2"/>
  <c r="H166" i="2"/>
  <c r="H164" i="2"/>
  <c r="I164" i="2"/>
  <c r="H165" i="2"/>
  <c r="I165" i="2"/>
  <c r="I163" i="2"/>
  <c r="H163" i="2"/>
  <c r="H162" i="2"/>
  <c r="I162" i="2"/>
  <c r="I161" i="2"/>
  <c r="H161" i="2"/>
  <c r="I160" i="2"/>
  <c r="H160" i="2"/>
  <c r="I159" i="2"/>
  <c r="H159" i="2"/>
  <c r="I158" i="2"/>
  <c r="H158" i="2"/>
  <c r="H157" i="2"/>
  <c r="I157" i="2"/>
  <c r="I156" i="2"/>
  <c r="H156" i="2"/>
  <c r="H155" i="2"/>
  <c r="I155" i="2"/>
  <c r="H154" i="2"/>
  <c r="I154" i="2"/>
  <c r="I153" i="2"/>
  <c r="H153" i="2"/>
  <c r="I152" i="2"/>
  <c r="H152" i="2"/>
  <c r="I151" i="2"/>
  <c r="H151" i="2"/>
  <c r="H150" i="2"/>
  <c r="I150" i="2"/>
  <c r="I149" i="2"/>
  <c r="H149" i="2"/>
  <c r="I148" i="2"/>
  <c r="H148" i="2"/>
  <c r="H147" i="2"/>
  <c r="I147" i="2"/>
  <c r="I146" i="2"/>
  <c r="H146" i="2"/>
  <c r="H145" i="2"/>
  <c r="I145" i="2"/>
  <c r="I144" i="2"/>
  <c r="H144" i="2"/>
  <c r="I142" i="2"/>
  <c r="H142" i="2"/>
  <c r="I141" i="2"/>
  <c r="H141" i="2"/>
  <c r="I140" i="2"/>
  <c r="H140" i="2"/>
  <c r="H138" i="2"/>
  <c r="I138" i="2"/>
  <c r="H139" i="2"/>
  <c r="I139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H128" i="2"/>
  <c r="I128" i="2"/>
  <c r="H127" i="2"/>
  <c r="I127" i="2"/>
  <c r="I126" i="2"/>
  <c r="H126" i="2"/>
  <c r="H124" i="2"/>
  <c r="I124" i="2"/>
  <c r="H125" i="2"/>
  <c r="I125" i="2"/>
  <c r="H123" i="2"/>
  <c r="I123" i="2"/>
  <c r="I122" i="2"/>
  <c r="H122" i="2"/>
  <c r="I121" i="2"/>
  <c r="H121" i="2"/>
  <c r="H120" i="2"/>
  <c r="I120" i="2"/>
  <c r="I119" i="2"/>
  <c r="H119" i="2"/>
  <c r="I117" i="2"/>
  <c r="H117" i="2"/>
  <c r="I116" i="2"/>
  <c r="H116" i="2"/>
  <c r="I115" i="2"/>
  <c r="H115" i="2"/>
  <c r="H114" i="2"/>
  <c r="I114" i="2"/>
  <c r="H112" i="2"/>
  <c r="I112" i="2"/>
  <c r="H113" i="2"/>
  <c r="I113" i="2"/>
  <c r="H111" i="2"/>
  <c r="I111" i="2"/>
  <c r="I110" i="2"/>
  <c r="H110" i="2"/>
  <c r="I109" i="2"/>
  <c r="H109" i="2"/>
  <c r="I108" i="2"/>
  <c r="H108" i="2"/>
  <c r="I107" i="2"/>
  <c r="H107" i="2"/>
  <c r="H106" i="2"/>
  <c r="I106" i="2"/>
  <c r="H105" i="2"/>
  <c r="I105" i="2"/>
  <c r="H104" i="2"/>
  <c r="I104" i="2"/>
  <c r="H103" i="2"/>
  <c r="I103" i="2"/>
  <c r="I102" i="2"/>
  <c r="H102" i="2"/>
  <c r="I101" i="2"/>
  <c r="H101" i="2"/>
  <c r="I100" i="2"/>
  <c r="H100" i="2"/>
  <c r="I99" i="2"/>
  <c r="H99" i="2"/>
  <c r="I98" i="2"/>
  <c r="H98" i="2"/>
  <c r="H97" i="2"/>
  <c r="I97" i="2"/>
  <c r="H95" i="2"/>
  <c r="I95" i="2"/>
  <c r="H96" i="2"/>
  <c r="I96" i="2"/>
  <c r="H94" i="2"/>
  <c r="I94" i="2"/>
  <c r="I93" i="2"/>
  <c r="H93" i="2"/>
  <c r="I92" i="2"/>
  <c r="H92" i="2"/>
  <c r="I91" i="2"/>
  <c r="H91" i="2"/>
  <c r="I90" i="2"/>
  <c r="H90" i="2"/>
  <c r="I89" i="2"/>
  <c r="H89" i="2"/>
  <c r="I88" i="2"/>
  <c r="H88" i="2"/>
  <c r="H87" i="2"/>
  <c r="I87" i="2"/>
  <c r="H86" i="2"/>
  <c r="I86" i="2"/>
  <c r="H85" i="2"/>
  <c r="I85" i="2"/>
  <c r="I84" i="2"/>
  <c r="H84" i="2"/>
  <c r="I83" i="2"/>
  <c r="H83" i="2"/>
  <c r="H82" i="2"/>
  <c r="I82" i="2"/>
  <c r="H81" i="2"/>
  <c r="I81" i="2"/>
  <c r="H80" i="2"/>
  <c r="I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H70" i="2"/>
  <c r="I70" i="2"/>
  <c r="H71" i="2"/>
  <c r="I71" i="2"/>
  <c r="H69" i="2"/>
  <c r="I69" i="2"/>
  <c r="I68" i="2"/>
  <c r="H68" i="2"/>
  <c r="I67" i="2"/>
  <c r="H67" i="2"/>
  <c r="H64" i="2"/>
  <c r="I64" i="2"/>
  <c r="H65" i="2"/>
  <c r="I65" i="2"/>
  <c r="H66" i="2"/>
  <c r="I66" i="2"/>
  <c r="I63" i="2"/>
  <c r="H63" i="2"/>
  <c r="I62" i="2"/>
  <c r="H62" i="2"/>
  <c r="H61" i="2"/>
  <c r="I61" i="2"/>
  <c r="I60" i="2"/>
  <c r="H60" i="2"/>
  <c r="I59" i="2"/>
  <c r="H59" i="2"/>
  <c r="H57" i="2"/>
  <c r="I57" i="2"/>
  <c r="H58" i="2"/>
  <c r="I58" i="2"/>
  <c r="I56" i="2"/>
  <c r="H56" i="2"/>
  <c r="I55" i="2"/>
  <c r="H55" i="2"/>
  <c r="I54" i="2"/>
  <c r="H54" i="2"/>
  <c r="H52" i="2"/>
  <c r="I52" i="2"/>
  <c r="H53" i="2"/>
  <c r="I53" i="2"/>
  <c r="H51" i="2"/>
  <c r="I51" i="2"/>
  <c r="I50" i="2"/>
  <c r="H50" i="2"/>
  <c r="I49" i="2"/>
  <c r="H49" i="2"/>
  <c r="I48" i="2"/>
  <c r="H48" i="2"/>
  <c r="I47" i="2"/>
  <c r="H47" i="2"/>
  <c r="I46" i="2"/>
  <c r="H46" i="2"/>
  <c r="H42" i="2"/>
  <c r="I42" i="2"/>
  <c r="H43" i="2"/>
  <c r="I43" i="2"/>
  <c r="H44" i="2"/>
  <c r="I44" i="2"/>
  <c r="H45" i="2"/>
  <c r="I45" i="2"/>
  <c r="H41" i="2"/>
  <c r="I41" i="2"/>
  <c r="H39" i="2"/>
  <c r="I39" i="2"/>
  <c r="H40" i="2"/>
  <c r="I40" i="2"/>
  <c r="H38" i="2"/>
  <c r="I38" i="2"/>
  <c r="I37" i="2"/>
  <c r="H37" i="2"/>
  <c r="I36" i="2"/>
  <c r="H36" i="2"/>
  <c r="I35" i="2"/>
  <c r="H35" i="2"/>
  <c r="H34" i="2"/>
  <c r="I34" i="2"/>
  <c r="H31" i="2"/>
  <c r="I31" i="2"/>
  <c r="H32" i="2"/>
  <c r="I32" i="2"/>
  <c r="H33" i="2"/>
  <c r="I33" i="2"/>
  <c r="I30" i="2"/>
  <c r="H30" i="2"/>
  <c r="I29" i="2"/>
  <c r="H29" i="2"/>
  <c r="H27" i="2"/>
  <c r="I27" i="2"/>
  <c r="H28" i="2"/>
  <c r="I28" i="2"/>
  <c r="H26" i="2"/>
  <c r="I26" i="2"/>
  <c r="I25" i="2"/>
  <c r="H25" i="2"/>
  <c r="H22" i="2"/>
  <c r="I22" i="2"/>
  <c r="H23" i="2"/>
  <c r="I23" i="2"/>
  <c r="I21" i="2"/>
  <c r="H21" i="2"/>
  <c r="I20" i="2"/>
  <c r="H20" i="2"/>
  <c r="I18" i="2"/>
  <c r="H19" i="2"/>
  <c r="I19" i="2"/>
  <c r="H18" i="2"/>
  <c r="H17" i="2"/>
  <c r="I17" i="2"/>
  <c r="H16" i="2"/>
  <c r="I16" i="2"/>
  <c r="H11" i="2"/>
  <c r="I11" i="2"/>
  <c r="H12" i="2"/>
  <c r="I12" i="2"/>
  <c r="H13" i="2"/>
  <c r="I13" i="2"/>
  <c r="H14" i="2"/>
  <c r="I14" i="2"/>
  <c r="H15" i="2"/>
  <c r="I15" i="2"/>
  <c r="H10" i="2"/>
  <c r="I10" i="2"/>
  <c r="H7" i="2"/>
  <c r="I7" i="2"/>
  <c r="H8" i="2"/>
  <c r="I8" i="2"/>
  <c r="H9" i="2"/>
  <c r="I9" i="2"/>
  <c r="I6" i="2"/>
  <c r="H6" i="2"/>
  <c r="I5" i="2"/>
  <c r="H5" i="2"/>
  <c r="H4" i="2"/>
  <c r="I4" i="2"/>
  <c r="H3" i="2"/>
  <c r="I3" i="2"/>
  <c r="I2" i="2"/>
  <c r="H2" i="2"/>
  <c r="I24" i="2"/>
  <c r="H24" i="2"/>
  <c r="G24" i="2"/>
  <c r="I143" i="2"/>
  <c r="H143" i="2"/>
  <c r="G143" i="2"/>
  <c r="I189" i="2"/>
  <c r="I118" i="2"/>
  <c r="H118" i="2"/>
  <c r="G140" i="2"/>
  <c r="G159" i="2"/>
  <c r="G152" i="2"/>
  <c r="L143" i="2" l="1"/>
  <c r="L159" i="2"/>
  <c r="L140" i="2"/>
  <c r="L24" i="2"/>
  <c r="L152" i="2"/>
  <c r="L229" i="2"/>
  <c r="L224" i="2"/>
  <c r="L209" i="2"/>
  <c r="L221" i="2"/>
  <c r="L194" i="2"/>
  <c r="L192" i="2"/>
  <c r="L185" i="2"/>
  <c r="L183" i="2"/>
  <c r="L175" i="2"/>
  <c r="L161" i="2"/>
  <c r="L158" i="2"/>
  <c r="L142" i="2"/>
  <c r="L135" i="2"/>
  <c r="L127" i="2"/>
  <c r="L125" i="2"/>
  <c r="L121" i="2"/>
  <c r="L111" i="2"/>
  <c r="L113" i="2"/>
  <c r="L103" i="2"/>
  <c r="L95" i="2"/>
  <c r="L79" i="2"/>
  <c r="L69" i="2"/>
  <c r="L63" i="2"/>
  <c r="L49" i="2"/>
  <c r="L32" i="2"/>
  <c r="L34" i="2"/>
  <c r="L26" i="2"/>
  <c r="L18" i="2"/>
  <c r="L6" i="2"/>
  <c r="L8" i="2"/>
  <c r="L9" i="2"/>
  <c r="L14" i="2"/>
  <c r="G191" i="2"/>
  <c r="L217" i="2"/>
  <c r="L215" i="2"/>
  <c r="L211" i="2"/>
  <c r="L193" i="2"/>
  <c r="L178" i="2"/>
  <c r="L170" i="2"/>
  <c r="L167" i="2"/>
  <c r="L163" i="2"/>
  <c r="L120" i="2"/>
  <c r="L101" i="2"/>
  <c r="L89" i="2"/>
  <c r="L88" i="2"/>
  <c r="L43" i="2"/>
  <c r="L39" i="2"/>
  <c r="L33" i="2"/>
  <c r="L17" i="2"/>
  <c r="L16" i="2"/>
  <c r="L1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8" i="2"/>
  <c r="G157" i="2"/>
  <c r="G156" i="2"/>
  <c r="G155" i="2"/>
  <c r="G154" i="2"/>
  <c r="G153" i="2"/>
  <c r="G151" i="2"/>
  <c r="G150" i="2"/>
  <c r="G149" i="2"/>
  <c r="G148" i="2"/>
  <c r="G147" i="2"/>
  <c r="G146" i="2"/>
  <c r="G145" i="2"/>
  <c r="G144" i="2"/>
  <c r="G142" i="2"/>
  <c r="G141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L56" i="2" l="1"/>
  <c r="L85" i="2"/>
  <c r="L57" i="2"/>
  <c r="L65" i="2"/>
  <c r="L72" i="2"/>
  <c r="L118" i="2"/>
  <c r="L226" i="2"/>
  <c r="L78" i="2"/>
  <c r="L41" i="2"/>
  <c r="L64" i="2"/>
  <c r="L73" i="2"/>
  <c r="L77" i="2"/>
  <c r="L102" i="2"/>
  <c r="L110" i="2"/>
  <c r="L117" i="2"/>
  <c r="L134" i="2"/>
  <c r="L144" i="2"/>
  <c r="L184" i="2"/>
  <c r="L186" i="2"/>
  <c r="L208" i="2"/>
  <c r="L223" i="2"/>
  <c r="L80" i="2"/>
  <c r="L86" i="2"/>
  <c r="L54" i="2"/>
  <c r="L169" i="2"/>
  <c r="L204" i="2"/>
  <c r="L227" i="2"/>
  <c r="L40" i="2"/>
  <c r="L55" i="2"/>
  <c r="L94" i="2"/>
  <c r="L104" i="2"/>
  <c r="L160" i="2"/>
  <c r="L42" i="2"/>
  <c r="L109" i="2"/>
  <c r="L124" i="2"/>
  <c r="L27" i="2"/>
  <c r="L141" i="2"/>
  <c r="L87" i="2"/>
  <c r="L216" i="2"/>
  <c r="L71" i="2"/>
  <c r="L130" i="2"/>
  <c r="L153" i="2"/>
  <c r="L154" i="2"/>
  <c r="L162" i="2"/>
  <c r="L176" i="2"/>
  <c r="L2" i="2"/>
  <c r="L96" i="2"/>
  <c r="L219" i="2"/>
  <c r="L35" i="2"/>
  <c r="L47" i="2"/>
  <c r="L62" i="2"/>
  <c r="L131" i="2"/>
  <c r="L139" i="2"/>
  <c r="L145" i="2"/>
  <c r="L150" i="2"/>
  <c r="L168" i="2"/>
  <c r="L149" i="2"/>
  <c r="L112" i="2"/>
  <c r="L132" i="2"/>
  <c r="L202" i="2"/>
  <c r="L15" i="2"/>
  <c r="L7" i="2"/>
  <c r="L213" i="2"/>
  <c r="L151" i="2"/>
  <c r="L225" i="2"/>
  <c r="L201" i="2"/>
  <c r="L200" i="2"/>
  <c r="L196" i="2"/>
  <c r="L177" i="2"/>
  <c r="L133" i="2"/>
  <c r="L126" i="2"/>
  <c r="L119" i="2"/>
  <c r="L105" i="2"/>
  <c r="L97" i="2"/>
  <c r="L93" i="2"/>
  <c r="L81" i="2"/>
  <c r="L70" i="2"/>
  <c r="L61" i="2"/>
  <c r="L50" i="2"/>
  <c r="L48" i="2"/>
  <c r="L31" i="2"/>
  <c r="L25" i="2"/>
  <c r="L23" i="2"/>
  <c r="L22" i="2"/>
  <c r="L191" i="2"/>
  <c r="L165" i="2"/>
  <c r="L173" i="2"/>
  <c r="L181" i="2"/>
  <c r="L189" i="2"/>
  <c r="L198" i="2"/>
  <c r="L206" i="2"/>
  <c r="L5" i="2"/>
  <c r="L13" i="2"/>
  <c r="L21" i="2"/>
  <c r="L30" i="2"/>
  <c r="L38" i="2"/>
  <c r="L46" i="2"/>
  <c r="L53" i="2"/>
  <c r="L60" i="2"/>
  <c r="L68" i="2"/>
  <c r="L76" i="2"/>
  <c r="L84" i="2"/>
  <c r="L92" i="2"/>
  <c r="L100" i="2"/>
  <c r="L108" i="2"/>
  <c r="L116" i="2"/>
  <c r="L123" i="2"/>
  <c r="L138" i="2"/>
  <c r="L148" i="2"/>
  <c r="L157" i="2"/>
  <c r="L166" i="2"/>
  <c r="L174" i="2"/>
  <c r="L182" i="2"/>
  <c r="L190" i="2"/>
  <c r="L199" i="2"/>
  <c r="L207" i="2"/>
  <c r="L214" i="2"/>
  <c r="L222" i="2"/>
  <c r="L4" i="2"/>
  <c r="L12" i="2"/>
  <c r="L20" i="2"/>
  <c r="L29" i="2"/>
  <c r="L37" i="2"/>
  <c r="L45" i="2"/>
  <c r="L52" i="2"/>
  <c r="L59" i="2"/>
  <c r="L67" i="2"/>
  <c r="L75" i="2"/>
  <c r="L83" i="2"/>
  <c r="L91" i="2"/>
  <c r="L99" i="2"/>
  <c r="L107" i="2"/>
  <c r="L115" i="2"/>
  <c r="L122" i="2"/>
  <c r="L129" i="2"/>
  <c r="L137" i="2"/>
  <c r="L147" i="2"/>
  <c r="L156" i="2"/>
  <c r="L164" i="2"/>
  <c r="L172" i="2"/>
  <c r="L180" i="2"/>
  <c r="L188" i="2"/>
  <c r="L197" i="2"/>
  <c r="L205" i="2"/>
  <c r="L212" i="2"/>
  <c r="L220" i="2"/>
  <c r="L228" i="2"/>
  <c r="L195" i="2"/>
  <c r="L203" i="2"/>
  <c r="L210" i="2"/>
  <c r="L218" i="2"/>
  <c r="L3" i="2"/>
  <c r="L11" i="2"/>
  <c r="L19" i="2"/>
  <c r="L28" i="2"/>
  <c r="L36" i="2"/>
  <c r="L44" i="2"/>
  <c r="L51" i="2"/>
  <c r="L58" i="2"/>
  <c r="L66" i="2"/>
  <c r="L74" i="2"/>
  <c r="L82" i="2"/>
  <c r="L90" i="2"/>
  <c r="L98" i="2"/>
  <c r="L106" i="2"/>
  <c r="L114" i="2"/>
  <c r="L128" i="2"/>
  <c r="L136" i="2"/>
  <c r="L146" i="2"/>
  <c r="L155" i="2"/>
  <c r="L171" i="2"/>
  <c r="L179" i="2"/>
  <c r="L187" i="2"/>
</calcChain>
</file>

<file path=xl/sharedStrings.xml><?xml version="1.0" encoding="utf-8"?>
<sst xmlns="http://schemas.openxmlformats.org/spreadsheetml/2006/main" count="981" uniqueCount="169">
  <si>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</si>
  <si>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</si>
  <si>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</si>
  <si>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</si>
  <si>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</si>
  <si>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</si>
  <si>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</si>
  <si>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</si>
  <si>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</si>
  <si>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</si>
  <si>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</si>
  <si>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</si>
  <si>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</si>
  <si>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AAAA-MM-DD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</si>
  <si>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</si>
  <si>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</si>
  <si>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</si>
  <si>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</si>
  <si>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</si>
  <si>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NOMBRE DE LA PERSONA SERVIDORA DE LA UNIDAD RESPONSABLE</t>
  </si>
  <si>
    <t>CORREO ELECTRÓNICO DE LA PERSONA RESPONSABLE DE LA UNIDAD POSEEDORA DE LA INFORMACIÓN</t>
  </si>
  <si>
    <t>correo electrónico de la persona servidora de la unidad responsable</t>
  </si>
  <si>
    <t>NÚMERO TELEFÓNICO DE LA PERSONA RESPONSABLE DE LA UNIDAD POSEEDORA DE LA INFORMACIÓN</t>
  </si>
  <si>
    <t>(02) 382-9670 EXTENSIÓN 215 (Número de teléfono y extensión)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</si>
  <si>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</si>
  <si>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</si>
  <si>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</si>
  <si>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</si>
  <si>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</si>
  <si>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</si>
  <si>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</si>
  <si>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</si>
  <si>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</si>
  <si>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</si>
  <si>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</si>
  <si>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</si>
  <si>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</si>
  <si>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</si>
  <si>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</si>
  <si>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</si>
  <si>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</si>
  <si>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</si>
  <si>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</si>
  <si>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</si>
  <si>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DE DESARROLLO TURISTICO MUNICIPAL</t>
  </si>
  <si>
    <t>ANALISTA DE INFRAESTRUCTURA TECNOLÓGICA 2</t>
  </si>
  <si>
    <t>ANALISTA ADMINISTRATIVO 1</t>
  </si>
  <si>
    <t>COORDINADOR DE DESARROLLO TERRITORIAL</t>
  </si>
  <si>
    <t>COORDINADORA DE GESTIÓN Y FORTALECIMIENTO MUNICIPAL</t>
  </si>
  <si>
    <t>ASISTENTE FINANCIERO</t>
  </si>
  <si>
    <t>AUXILIAR DE SERVICIOS</t>
  </si>
  <si>
    <t>ANALISTA DE PLANIFICACIÓN INSTITUCIONAL 3</t>
  </si>
  <si>
    <t>ANALISTA COMUNICADOR DIGITAL</t>
  </si>
  <si>
    <t>ASISTENTE REGIONAL</t>
  </si>
  <si>
    <t>ANALISTA DE COMUNICACIÓN SOCIAL 1</t>
  </si>
  <si>
    <t>ANALISTA DE GESTIÓN Y FORTALECIMIENTO MUNICIPAL 3</t>
  </si>
  <si>
    <t>ANALISTA ADMINISTRATIVO 3</t>
  </si>
  <si>
    <t>SECRETARIA DE UNIDAD</t>
  </si>
  <si>
    <t>ANALISTA DE PRESUPUESTO 3</t>
  </si>
  <si>
    <t>CHOFER</t>
  </si>
  <si>
    <t>ANALISTA DE COMUNICACIÓN SOCIAL 3</t>
  </si>
  <si>
    <t>ANALISTA DE CAPACITACIÓN MUNICIPAL 1</t>
  </si>
  <si>
    <t>ANALISTA REGIONAL JURIDICO</t>
  </si>
  <si>
    <t>ANALISTA REGIONAL DE COMUNICACIÓN</t>
  </si>
  <si>
    <t>ANALISTA REGIONAL INFORMÁTICO</t>
  </si>
  <si>
    <t>ASISTENTE ADMINISTRATIVO</t>
  </si>
  <si>
    <t>ANALISTA DE DESARROLLO TERRITORIAL 1</t>
  </si>
  <si>
    <t>COORDINADORA DE DESPACHO</t>
  </si>
  <si>
    <t>ASISTENTE DE ASESORÍA JURÍDICA</t>
  </si>
  <si>
    <t>ANALISTA DE NOMINA DE TALENTO HUMANO 3</t>
  </si>
  <si>
    <t>ANALISTA DE PLANIFICACIÓN REGIONAL</t>
  </si>
  <si>
    <t>ANALISTA DE DESARROLLO DE SOFTWARE 2</t>
  </si>
  <si>
    <t>ANALISTA DE ASESORIA JURIDICA 1</t>
  </si>
  <si>
    <t>COORDINADORA REGIONAL</t>
  </si>
  <si>
    <t>ANALISTA DE ADMINISTRACIÓN DE TALENTO HUMANO 3</t>
  </si>
  <si>
    <t>ANALISTA DE SANEAMIENTO REGIONAL</t>
  </si>
  <si>
    <t>ASISTENTE DE TECNOLOGÍA DE LA INFORMACIÓN Y COMUNICACIONES</t>
  </si>
  <si>
    <t xml:space="preserve">SECRETARIA </t>
  </si>
  <si>
    <t>COORDINADORA ADMINISTRATIVA</t>
  </si>
  <si>
    <t xml:space="preserve">RECEPCIONISTA </t>
  </si>
  <si>
    <t>ANALISTA DE NOMINA DE TALENTO HUMANO 1</t>
  </si>
  <si>
    <t>ANALISTA DE CAPACITACION MUNICIPAL 1</t>
  </si>
  <si>
    <t>ASISTENTE DE DESARROLLO TERRITORIAL</t>
  </si>
  <si>
    <t>ASISTENTE DE ASESORIA JURIDICA</t>
  </si>
  <si>
    <t>DIRECTOR NACIONAL TÉCNICO Y DE PLANIFICACIÓN</t>
  </si>
  <si>
    <t>ANALISTA DE ADMINISTRACION DE TALENTO HUMANO 1</t>
  </si>
  <si>
    <t>ASESOR 2</t>
  </si>
  <si>
    <t>ASISTENTE DE LA DIRECCIÓN NACIONAL DE COOPERACIÓN</t>
  </si>
  <si>
    <t>ASESOR 4</t>
  </si>
  <si>
    <t>ANALISTA DE CONTRATACIÓN PÚBLICA 3</t>
  </si>
  <si>
    <t>ASESOR 5</t>
  </si>
  <si>
    <t>ANALISTA DE ASESORIA JURIDICA 3</t>
  </si>
  <si>
    <t>DIRECTOR EJECUTIVO</t>
  </si>
  <si>
    <t>COORDINADOR DE TALENTO HUMANO</t>
  </si>
  <si>
    <t>ANALISTA DE DOCUMENTACIÓN Y ARCHIVO 1</t>
  </si>
  <si>
    <t>ANALISTA DE SEGURIDAD E HIGIENE EN EL TRABAJO 3</t>
  </si>
  <si>
    <t>ANALISTA DE PLANIFICACION INSTITUCIONAL 1</t>
  </si>
  <si>
    <t>COORDINADOR DE CAPACITACIÓN MUNICIPAL</t>
  </si>
  <si>
    <t>COORDINADOR REGIONAL</t>
  </si>
  <si>
    <t>SECRETARIA DE LA DIRECCION NACIONAL TECNICA Y DE PLANIFICACION</t>
  </si>
  <si>
    <t>ANALISTA DE CONTABILIDAD 1</t>
  </si>
  <si>
    <t>ASISTENTE DE LA DIRECCION NACIONAL DE PLANIFICACION INSTITUCIONAL</t>
  </si>
  <si>
    <t>ANALISTA DE MERITOS Y OPOSICIÓN 3</t>
  </si>
  <si>
    <t>COORDINADORA DE CONTRATACIÓN PÚBLICA</t>
  </si>
  <si>
    <t>ANALISTA DE ASESORIA JURÍDICA 3</t>
  </si>
  <si>
    <t>ANALISTA DE ASESORÍA JURIDICA 3</t>
  </si>
  <si>
    <t xml:space="preserve">ASISTENTE </t>
  </si>
  <si>
    <t>DIRECCIÓN NACIONAL DE ASESORIA JURÍDICA</t>
  </si>
  <si>
    <t xml:space="preserve">ANALISTA REGIONAL DE COMUNICACION </t>
  </si>
  <si>
    <t>DISEÑADOR GRÁFICO</t>
  </si>
  <si>
    <t>SECRETARIO DE LA DIRECCION NACIONAL DE PLANIFICACION INSTITUCIONAL</t>
  </si>
  <si>
    <t>ASISTENTE DE LA DIRECCION EJECUTIVA</t>
  </si>
  <si>
    <t>ANALISTA DE COOPERACION 3</t>
  </si>
  <si>
    <t>COORDINADOR DE DESARROLLO TURISTICO MUNICIPAL</t>
  </si>
  <si>
    <t>ANALISTA DE DESARROLLO TERRITORIAL 3</t>
  </si>
  <si>
    <t>ASISTENTE DE CONTRATACIÓN PÚBLICA</t>
  </si>
  <si>
    <t>COORDINADOR DE TECNOLOGÍAS DE LA INFORMACIÓN Y COMUNICACIONES</t>
  </si>
  <si>
    <t xml:space="preserve">ASISTENTE DE COMUNICACIÓN SOCIAL </t>
  </si>
  <si>
    <t>ANALISTA DE SEGURIDAD E HIGIENE EN EL TRABAJO 1</t>
  </si>
  <si>
    <t xml:space="preserve">ANALISTA DE SANEAMIENTO REGIONAL </t>
  </si>
  <si>
    <t>ANALISTA DE CONTABILIDAD 3</t>
  </si>
  <si>
    <t>TECNICO DE DOCUMENTACION Y ARCHIVO DE DESPACHO</t>
  </si>
  <si>
    <t xml:space="preserve">DIRECTOR NACIONAL DE COOPERACION </t>
  </si>
  <si>
    <t xml:space="preserve">CHOFER </t>
  </si>
  <si>
    <t>ASISTENTE DE COOPERACIÓN</t>
  </si>
  <si>
    <t>ANALISTA DE CONTRATACIÓN PÚBLICA 1</t>
  </si>
  <si>
    <t xml:space="preserve">SECRETARIA DE UNIDAD </t>
  </si>
  <si>
    <t>ANALISTA DE INFRAESTRUCTURA TECNOLOGICA 3</t>
  </si>
  <si>
    <t>ANALISTA DE PRESUPUESTO 1</t>
  </si>
  <si>
    <t>TECNICA INTEGRAL</t>
  </si>
  <si>
    <t>ANALISTA REGIONAL JURIDICA</t>
  </si>
  <si>
    <t>ASISTENTE DE CAPACITACIÓN MUNICIPAL</t>
  </si>
  <si>
    <t>SECRETARIA DE LA DIRECCIÓN NACIONAL DE ASESORÍA JURÍDICA</t>
  </si>
  <si>
    <t>ANALISTA DE DESARROLLO DE TALENTO HUMANO 3</t>
  </si>
  <si>
    <t>COORDINADORA DE ASESORIA JURIDICA</t>
  </si>
  <si>
    <t xml:space="preserve">COORDINADORA DE COMUNICACIÓN SOCIAL </t>
  </si>
  <si>
    <t>ANALISTA DE TESORERIA 3</t>
  </si>
  <si>
    <t>AUDITOR INTERNO</t>
  </si>
  <si>
    <t>ANALISTA DE DESARROLLO TURISTICO MUNICIPAL 3</t>
  </si>
  <si>
    <t>ANALISTA DE ASESORÍA JURÍDICA</t>
  </si>
  <si>
    <t>ANALISTA DE CAPACITACIÓN MUNICIPAL 3</t>
  </si>
  <si>
    <t>LOSEP</t>
  </si>
  <si>
    <t>CÓDIGO DE TRABAJO</t>
  </si>
  <si>
    <t>5.1.05.10</t>
  </si>
  <si>
    <t>5.1.01.05</t>
  </si>
  <si>
    <t>5.1.01.06</t>
  </si>
  <si>
    <t>5.1.01.10</t>
  </si>
  <si>
    <t>SERVIDOR PÚBLICO 1</t>
  </si>
  <si>
    <t>SERVIDOR PÚBLICO 6</t>
  </si>
  <si>
    <t>SERVIDOR PÚBLICO 5</t>
  </si>
  <si>
    <t>NIVEL JERARQUICO SUPERIOR 3</t>
  </si>
  <si>
    <t>SERVIDOR PÚBLICO 7</t>
  </si>
  <si>
    <t>SERVIDOR PÚBLICO 3</t>
  </si>
  <si>
    <t>SERVIDOR PÚBLICO DE APOYO 4</t>
  </si>
  <si>
    <t>NIVEL JERARQUICO SUPERIOR 2</t>
  </si>
  <si>
    <t>SERVIDOR PÚBLICO DE APOYO 2</t>
  </si>
  <si>
    <t>NIVEL JERARQUICO SUPERIOR 5</t>
  </si>
  <si>
    <t>NIVEL JERARQUICO SUPERIOR 1</t>
  </si>
  <si>
    <t>NIVEL JERARQUICO SUPERIOR 7</t>
  </si>
  <si>
    <t>SERVIDOR PÚBLICO DE APOYO 3</t>
  </si>
  <si>
    <t>Coordinación de Talento Humano</t>
  </si>
  <si>
    <t>Ing. Marlon Ernesto Flores Obando</t>
  </si>
  <si>
    <t>marlon.flores@ame.gob.ec</t>
  </si>
  <si>
    <t>(02) 2469796 EXTENSIÓN 2252</t>
  </si>
  <si>
    <t>NO APLICA</t>
  </si>
  <si>
    <t>Mensual</t>
  </si>
  <si>
    <t>ANALISTA DE DOCUMENTACION Y ARCHIVO 1</t>
  </si>
  <si>
    <t>ANALISTA DE DESARROLLO TURISTICO MUNICIPAL 1</t>
  </si>
  <si>
    <t>ANALISTA DE CONTRATACION PUBLICA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</si>
</sst>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5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3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10" fillId="0" borderId="2" xfId="2" applyNumberFormat="1" applyFont="1" applyFill="1" applyBorder="1" applyAlignment="1">
      <alignment horizontal="center" vertical="center"/>
    </xf>
    <xf numFmtId="43" fontId="9" fillId="0" borderId="4" xfId="1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Moneda" xfId="2" builtinId="4"/>
    <cellStyle name="Normal" xfId="0" builtinId="0"/>
    <cellStyle name="Normal 2" xfId="4" xr:uid="{8491A055-0831-4F69-BB7E-91989A26D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lon.flores@am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5"/>
  <sheetViews>
    <sheetView tabSelected="1" zoomScaleNormal="100" workbookViewId="0">
      <selection activeCell="G2" sqref="G2"/>
    </sheetView>
  </sheetViews>
  <sheetFormatPr baseColWidth="10" defaultColWidth="14.42578125" defaultRowHeight="15" customHeight="1" x14ac:dyDescent="0.25"/>
  <cols>
    <col min="1" max="1" width="13.42578125" customWidth="1"/>
    <col min="2" max="2" width="33.28515625" customWidth="1"/>
    <col min="3" max="3" width="26.7109375" customWidth="1"/>
    <col min="4" max="4" width="24.140625" customWidth="1"/>
    <col min="5" max="5" width="27.140625" customWidth="1"/>
    <col min="6" max="11" width="21.5703125" customWidth="1"/>
    <col min="12" max="12" width="33.7109375" customWidth="1"/>
    <col min="13" max="23" width="10" customWidth="1"/>
  </cols>
  <sheetData>
    <row r="1" spans="1:23" ht="48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24" customFormat="1" ht="45.75" customHeight="1" x14ac:dyDescent="0.25">
      <c r="A2" s="22">
        <v>1</v>
      </c>
      <c r="B2" s="19" t="s">
        <v>44</v>
      </c>
      <c r="C2" s="19" t="s">
        <v>141</v>
      </c>
      <c r="D2" s="19" t="s">
        <v>143</v>
      </c>
      <c r="E2" s="19" t="s">
        <v>147</v>
      </c>
      <c r="F2" s="19">
        <v>817</v>
      </c>
      <c r="G2" s="19">
        <f t="shared" ref="G2:G65" si="0">F2*12</f>
        <v>9804</v>
      </c>
      <c r="H2" s="19">
        <f>(F2/12)*11</f>
        <v>748.91666666666663</v>
      </c>
      <c r="I2" s="19">
        <f>+(37.5)*11</f>
        <v>412.5</v>
      </c>
      <c r="J2" s="19">
        <v>0</v>
      </c>
      <c r="K2" s="19">
        <v>0</v>
      </c>
      <c r="L2" s="19">
        <f>H2+I2+J2+K2</f>
        <v>1161.4166666666665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s="24" customFormat="1" ht="45.75" customHeight="1" x14ac:dyDescent="0.25">
      <c r="A3" s="22">
        <v>2</v>
      </c>
      <c r="B3" s="19" t="s">
        <v>45</v>
      </c>
      <c r="C3" s="19" t="s">
        <v>141</v>
      </c>
      <c r="D3" s="19" t="s">
        <v>144</v>
      </c>
      <c r="E3" s="19" t="s">
        <v>148</v>
      </c>
      <c r="F3" s="19">
        <v>1400</v>
      </c>
      <c r="G3" s="19">
        <f t="shared" si="0"/>
        <v>16800</v>
      </c>
      <c r="H3" s="19">
        <f>(F3/12)*11</f>
        <v>1283.3333333333335</v>
      </c>
      <c r="I3" s="19">
        <f>+(37.5)*11</f>
        <v>412.5</v>
      </c>
      <c r="J3" s="19">
        <v>0</v>
      </c>
      <c r="K3" s="19">
        <v>0</v>
      </c>
      <c r="L3" s="19">
        <f t="shared" ref="L3:L65" si="1">H3+I3+J3+K3</f>
        <v>1695.8333333333335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s="24" customFormat="1" ht="45.75" customHeight="1" x14ac:dyDescent="0.25">
      <c r="A4" s="22">
        <v>3</v>
      </c>
      <c r="B4" s="19" t="s">
        <v>46</v>
      </c>
      <c r="C4" s="19" t="s">
        <v>141</v>
      </c>
      <c r="D4" s="19" t="s">
        <v>144</v>
      </c>
      <c r="E4" s="19" t="s">
        <v>149</v>
      </c>
      <c r="F4" s="19">
        <v>1315</v>
      </c>
      <c r="G4" s="19">
        <f t="shared" si="0"/>
        <v>15780</v>
      </c>
      <c r="H4" s="19">
        <f>(F4/12)*11</f>
        <v>1205.4166666666665</v>
      </c>
      <c r="I4" s="19">
        <f>+(37.5)*11</f>
        <v>412.5</v>
      </c>
      <c r="J4" s="19">
        <v>0</v>
      </c>
      <c r="K4" s="19">
        <v>0</v>
      </c>
      <c r="L4" s="19">
        <f t="shared" si="1"/>
        <v>1617.9166666666665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24" customFormat="1" ht="45.75" customHeight="1" x14ac:dyDescent="0.25">
      <c r="A5" s="22">
        <v>4</v>
      </c>
      <c r="B5" s="19" t="s">
        <v>47</v>
      </c>
      <c r="C5" s="19" t="s">
        <v>141</v>
      </c>
      <c r="D5" s="19" t="s">
        <v>144</v>
      </c>
      <c r="E5" s="19" t="s">
        <v>150</v>
      </c>
      <c r="F5" s="19">
        <v>2418</v>
      </c>
      <c r="G5" s="19">
        <f>F5*12</f>
        <v>29016</v>
      </c>
      <c r="H5" s="19">
        <f>(F5/12)*6</f>
        <v>1209</v>
      </c>
      <c r="I5" s="19">
        <f>+(37.5)*6</f>
        <v>225</v>
      </c>
      <c r="J5" s="19">
        <v>0</v>
      </c>
      <c r="K5" s="19">
        <v>0</v>
      </c>
      <c r="L5" s="19">
        <f t="shared" si="1"/>
        <v>1434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s="24" customFormat="1" ht="45.75" customHeight="1" x14ac:dyDescent="0.25">
      <c r="A6" s="22">
        <v>5</v>
      </c>
      <c r="B6" s="19" t="s">
        <v>48</v>
      </c>
      <c r="C6" s="19" t="s">
        <v>141</v>
      </c>
      <c r="D6" s="19" t="s">
        <v>144</v>
      </c>
      <c r="E6" s="19" t="s">
        <v>150</v>
      </c>
      <c r="F6" s="19">
        <v>2418</v>
      </c>
      <c r="G6" s="19">
        <f t="shared" si="0"/>
        <v>29016</v>
      </c>
      <c r="H6" s="19">
        <f>(F6/12)*11</f>
        <v>2216.5</v>
      </c>
      <c r="I6" s="19">
        <f>+(37.5)*11</f>
        <v>412.5</v>
      </c>
      <c r="J6" s="19">
        <v>0</v>
      </c>
      <c r="K6" s="19">
        <v>0</v>
      </c>
      <c r="L6" s="19">
        <f t="shared" si="1"/>
        <v>2629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s="24" customFormat="1" ht="45.75" customHeight="1" x14ac:dyDescent="0.25">
      <c r="A7" s="22">
        <v>6</v>
      </c>
      <c r="B7" s="19" t="s">
        <v>49</v>
      </c>
      <c r="C7" s="19" t="s">
        <v>141</v>
      </c>
      <c r="D7" s="19" t="s">
        <v>144</v>
      </c>
      <c r="E7" s="19" t="s">
        <v>147</v>
      </c>
      <c r="F7" s="19">
        <v>817</v>
      </c>
      <c r="G7" s="19">
        <f t="shared" si="0"/>
        <v>9804</v>
      </c>
      <c r="H7" s="19">
        <f t="shared" ref="H7:H9" si="2">(F7/12)*11</f>
        <v>748.91666666666663</v>
      </c>
      <c r="I7" s="19">
        <f t="shared" ref="I7:I19" si="3">+(37.5)*11</f>
        <v>412.5</v>
      </c>
      <c r="J7" s="19">
        <v>0</v>
      </c>
      <c r="K7" s="19">
        <v>0</v>
      </c>
      <c r="L7" s="19">
        <f t="shared" si="1"/>
        <v>1161.4166666666665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s="24" customFormat="1" ht="45.75" customHeight="1" x14ac:dyDescent="0.25">
      <c r="A8" s="22">
        <v>7</v>
      </c>
      <c r="B8" s="19" t="s">
        <v>50</v>
      </c>
      <c r="C8" s="19" t="s">
        <v>142</v>
      </c>
      <c r="D8" s="19" t="s">
        <v>145</v>
      </c>
      <c r="E8" s="19" t="s">
        <v>142</v>
      </c>
      <c r="F8" s="19">
        <v>561</v>
      </c>
      <c r="G8" s="19">
        <f t="shared" si="0"/>
        <v>6732</v>
      </c>
      <c r="H8" s="19">
        <f t="shared" si="2"/>
        <v>514.25</v>
      </c>
      <c r="I8" s="19">
        <f t="shared" si="3"/>
        <v>412.5</v>
      </c>
      <c r="J8" s="19">
        <v>0</v>
      </c>
      <c r="K8" s="19">
        <v>0</v>
      </c>
      <c r="L8" s="19">
        <f t="shared" si="1"/>
        <v>926.75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s="24" customFormat="1" ht="45.75" customHeight="1" x14ac:dyDescent="0.25">
      <c r="A9" s="22">
        <v>8</v>
      </c>
      <c r="B9" s="19" t="s">
        <v>51</v>
      </c>
      <c r="C9" s="19" t="s">
        <v>141</v>
      </c>
      <c r="D9" s="19" t="s">
        <v>144</v>
      </c>
      <c r="E9" s="19" t="s">
        <v>151</v>
      </c>
      <c r="F9" s="19">
        <v>1676</v>
      </c>
      <c r="G9" s="19">
        <f t="shared" si="0"/>
        <v>20112</v>
      </c>
      <c r="H9" s="19">
        <f t="shared" si="2"/>
        <v>1536.3333333333333</v>
      </c>
      <c r="I9" s="19">
        <f t="shared" si="3"/>
        <v>412.5</v>
      </c>
      <c r="J9" s="19">
        <v>0</v>
      </c>
      <c r="K9" s="19">
        <v>0</v>
      </c>
      <c r="L9" s="19">
        <f t="shared" si="1"/>
        <v>1948.8333333333333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s="24" customFormat="1" ht="45.75" customHeight="1" x14ac:dyDescent="0.25">
      <c r="A10" s="22">
        <v>9</v>
      </c>
      <c r="B10" s="19" t="s">
        <v>52</v>
      </c>
      <c r="C10" s="19" t="s">
        <v>141</v>
      </c>
      <c r="D10" s="19" t="s">
        <v>144</v>
      </c>
      <c r="E10" s="19" t="s">
        <v>152</v>
      </c>
      <c r="F10" s="19">
        <v>986</v>
      </c>
      <c r="G10" s="19">
        <f t="shared" si="0"/>
        <v>11832</v>
      </c>
      <c r="H10" s="19">
        <f t="shared" ref="H10" si="4">(F10/12)*11</f>
        <v>903.83333333333337</v>
      </c>
      <c r="I10" s="19">
        <f t="shared" si="3"/>
        <v>412.5</v>
      </c>
      <c r="J10" s="19">
        <v>0</v>
      </c>
      <c r="K10" s="19">
        <v>716</v>
      </c>
      <c r="L10" s="19">
        <f t="shared" si="1"/>
        <v>2032.3333333333335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s="24" customFormat="1" ht="45.75" customHeight="1" x14ac:dyDescent="0.25">
      <c r="A11" s="22">
        <v>10</v>
      </c>
      <c r="B11" s="19" t="s">
        <v>53</v>
      </c>
      <c r="C11" s="19" t="s">
        <v>141</v>
      </c>
      <c r="D11" s="19" t="s">
        <v>144</v>
      </c>
      <c r="E11" s="19" t="s">
        <v>147</v>
      </c>
      <c r="F11" s="19">
        <v>817</v>
      </c>
      <c r="G11" s="19">
        <f t="shared" si="0"/>
        <v>9804</v>
      </c>
      <c r="H11" s="19">
        <f t="shared" ref="H11:H15" si="5">(F11/12)*11</f>
        <v>748.91666666666663</v>
      </c>
      <c r="I11" s="19">
        <f t="shared" si="3"/>
        <v>412.5</v>
      </c>
      <c r="J11" s="19">
        <v>0</v>
      </c>
      <c r="K11" s="19">
        <v>1551</v>
      </c>
      <c r="L11" s="19">
        <f t="shared" si="1"/>
        <v>2712.4166666666665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s="24" customFormat="1" ht="45.75" customHeight="1" x14ac:dyDescent="0.25">
      <c r="A12" s="22">
        <v>11</v>
      </c>
      <c r="B12" s="19" t="s">
        <v>54</v>
      </c>
      <c r="C12" s="19" t="s">
        <v>141</v>
      </c>
      <c r="D12" s="25" t="s">
        <v>143</v>
      </c>
      <c r="E12" s="19" t="s">
        <v>149</v>
      </c>
      <c r="F12" s="19">
        <v>1212</v>
      </c>
      <c r="G12" s="19">
        <f t="shared" si="0"/>
        <v>14544</v>
      </c>
      <c r="H12" s="19">
        <f t="shared" si="5"/>
        <v>1111</v>
      </c>
      <c r="I12" s="19">
        <f t="shared" si="3"/>
        <v>412.5</v>
      </c>
      <c r="J12" s="19">
        <v>0</v>
      </c>
      <c r="K12" s="19">
        <v>0</v>
      </c>
      <c r="L12" s="19">
        <f t="shared" si="1"/>
        <v>1523.5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s="24" customFormat="1" ht="45.75" customHeight="1" x14ac:dyDescent="0.25">
      <c r="A13" s="22">
        <v>12</v>
      </c>
      <c r="B13" s="19" t="s">
        <v>55</v>
      </c>
      <c r="C13" s="19" t="s">
        <v>141</v>
      </c>
      <c r="D13" s="19" t="s">
        <v>144</v>
      </c>
      <c r="E13" s="19" t="s">
        <v>151</v>
      </c>
      <c r="F13" s="19">
        <v>1712.6</v>
      </c>
      <c r="G13" s="19">
        <f t="shared" si="0"/>
        <v>20551.199999999997</v>
      </c>
      <c r="H13" s="19">
        <f t="shared" si="5"/>
        <v>1569.8833333333334</v>
      </c>
      <c r="I13" s="19">
        <f t="shared" si="3"/>
        <v>412.5</v>
      </c>
      <c r="J13" s="19">
        <v>0</v>
      </c>
      <c r="K13" s="19">
        <v>0</v>
      </c>
      <c r="L13" s="19">
        <f t="shared" si="1"/>
        <v>1982.3833333333334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24" customFormat="1" ht="45.75" customHeight="1" x14ac:dyDescent="0.25">
      <c r="A14" s="22">
        <v>13</v>
      </c>
      <c r="B14" s="19" t="s">
        <v>50</v>
      </c>
      <c r="C14" s="19" t="s">
        <v>142</v>
      </c>
      <c r="D14" s="19" t="s">
        <v>145</v>
      </c>
      <c r="E14" s="19" t="s">
        <v>142</v>
      </c>
      <c r="F14" s="19">
        <v>561</v>
      </c>
      <c r="G14" s="19">
        <f t="shared" si="0"/>
        <v>6732</v>
      </c>
      <c r="H14" s="19">
        <f t="shared" si="5"/>
        <v>514.25</v>
      </c>
      <c r="I14" s="19">
        <f t="shared" si="3"/>
        <v>412.5</v>
      </c>
      <c r="J14" s="19">
        <v>0</v>
      </c>
      <c r="K14" s="19">
        <v>0</v>
      </c>
      <c r="L14" s="19">
        <f t="shared" si="1"/>
        <v>926.75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s="24" customFormat="1" ht="45.75" customHeight="1" x14ac:dyDescent="0.25">
      <c r="A15" s="22">
        <v>14</v>
      </c>
      <c r="B15" s="19" t="s">
        <v>56</v>
      </c>
      <c r="C15" s="19" t="s">
        <v>141</v>
      </c>
      <c r="D15" s="19" t="s">
        <v>144</v>
      </c>
      <c r="E15" s="19" t="s">
        <v>151</v>
      </c>
      <c r="F15" s="19">
        <v>1676</v>
      </c>
      <c r="G15" s="19">
        <f t="shared" si="0"/>
        <v>20112</v>
      </c>
      <c r="H15" s="19">
        <f t="shared" si="5"/>
        <v>1536.3333333333333</v>
      </c>
      <c r="I15" s="19">
        <f t="shared" si="3"/>
        <v>412.5</v>
      </c>
      <c r="J15" s="19">
        <v>0</v>
      </c>
      <c r="K15" s="19">
        <v>0</v>
      </c>
      <c r="L15" s="19">
        <f t="shared" si="1"/>
        <v>1948.8333333333333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s="24" customFormat="1" ht="45.75" customHeight="1" x14ac:dyDescent="0.25">
      <c r="A16" s="22">
        <v>15</v>
      </c>
      <c r="B16" s="19" t="s">
        <v>57</v>
      </c>
      <c r="C16" s="19" t="s">
        <v>141</v>
      </c>
      <c r="D16" s="19" t="s">
        <v>144</v>
      </c>
      <c r="E16" s="19" t="s">
        <v>153</v>
      </c>
      <c r="F16" s="19">
        <v>755</v>
      </c>
      <c r="G16" s="19">
        <f t="shared" si="0"/>
        <v>9060</v>
      </c>
      <c r="H16" s="19">
        <f t="shared" ref="H16" si="6">(F16/12)*11</f>
        <v>692.08333333333326</v>
      </c>
      <c r="I16" s="19">
        <f t="shared" si="3"/>
        <v>412.5</v>
      </c>
      <c r="J16" s="19">
        <v>0</v>
      </c>
      <c r="K16" s="19">
        <v>0</v>
      </c>
      <c r="L16" s="19">
        <f t="shared" si="1"/>
        <v>1104.5833333333333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24" customFormat="1" ht="45.75" customHeight="1" x14ac:dyDescent="0.25">
      <c r="A17" s="22">
        <v>16</v>
      </c>
      <c r="B17" s="19" t="s">
        <v>58</v>
      </c>
      <c r="C17" s="19" t="s">
        <v>141</v>
      </c>
      <c r="D17" s="19" t="s">
        <v>144</v>
      </c>
      <c r="E17" s="19" t="s">
        <v>151</v>
      </c>
      <c r="F17" s="19">
        <v>1676</v>
      </c>
      <c r="G17" s="19">
        <f t="shared" si="0"/>
        <v>20112</v>
      </c>
      <c r="H17" s="19">
        <f t="shared" ref="H17" si="7">(F17/12)*11</f>
        <v>1536.3333333333333</v>
      </c>
      <c r="I17" s="19">
        <f t="shared" si="3"/>
        <v>412.5</v>
      </c>
      <c r="J17" s="19">
        <v>0</v>
      </c>
      <c r="K17" s="19">
        <v>0</v>
      </c>
      <c r="L17" s="19">
        <f t="shared" si="1"/>
        <v>1948.8333333333333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s="24" customFormat="1" ht="45.75" customHeight="1" x14ac:dyDescent="0.25">
      <c r="A18" s="22">
        <v>17</v>
      </c>
      <c r="B18" s="19" t="s">
        <v>59</v>
      </c>
      <c r="C18" s="19" t="s">
        <v>142</v>
      </c>
      <c r="D18" s="19" t="s">
        <v>145</v>
      </c>
      <c r="E18" s="19" t="s">
        <v>142</v>
      </c>
      <c r="F18" s="19">
        <v>799</v>
      </c>
      <c r="G18" s="19">
        <f t="shared" si="0"/>
        <v>9588</v>
      </c>
      <c r="H18" s="19">
        <f t="shared" ref="H18" si="8">(F18/12)*11</f>
        <v>732.41666666666663</v>
      </c>
      <c r="I18" s="19">
        <f>+(37.5)*11</f>
        <v>412.5</v>
      </c>
      <c r="J18" s="19">
        <v>183.1</v>
      </c>
      <c r="K18" s="19">
        <v>0</v>
      </c>
      <c r="L18" s="19">
        <f t="shared" si="1"/>
        <v>1328.0166666666664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s="24" customFormat="1" ht="45.75" customHeight="1" x14ac:dyDescent="0.25">
      <c r="A19" s="22">
        <v>18</v>
      </c>
      <c r="B19" s="19" t="s">
        <v>60</v>
      </c>
      <c r="C19" s="19" t="s">
        <v>141</v>
      </c>
      <c r="D19" s="19" t="s">
        <v>144</v>
      </c>
      <c r="E19" s="19" t="s">
        <v>151</v>
      </c>
      <c r="F19" s="19">
        <v>1676</v>
      </c>
      <c r="G19" s="19">
        <f t="shared" si="0"/>
        <v>20112</v>
      </c>
      <c r="H19" s="19">
        <f t="shared" ref="H19" si="9">(F19/12)*11</f>
        <v>1536.3333333333333</v>
      </c>
      <c r="I19" s="19">
        <f t="shared" si="3"/>
        <v>412.5</v>
      </c>
      <c r="J19" s="19">
        <v>0</v>
      </c>
      <c r="K19" s="19">
        <v>0</v>
      </c>
      <c r="L19" s="19">
        <f t="shared" si="1"/>
        <v>1948.8333333333333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s="24" customFormat="1" ht="45.75" customHeight="1" x14ac:dyDescent="0.25">
      <c r="A20" s="22">
        <v>19</v>
      </c>
      <c r="B20" s="19" t="s">
        <v>56</v>
      </c>
      <c r="C20" s="19" t="s">
        <v>141</v>
      </c>
      <c r="D20" s="19" t="s">
        <v>143</v>
      </c>
      <c r="E20" s="19" t="s">
        <v>149</v>
      </c>
      <c r="F20" s="19">
        <v>1212</v>
      </c>
      <c r="G20" s="19">
        <f t="shared" si="0"/>
        <v>14544</v>
      </c>
      <c r="H20" s="19">
        <f>(F20/12)*6</f>
        <v>606</v>
      </c>
      <c r="I20" s="19">
        <f>+(37.5)*6</f>
        <v>225</v>
      </c>
      <c r="J20" s="19">
        <v>0</v>
      </c>
      <c r="K20" s="19">
        <v>0</v>
      </c>
      <c r="L20" s="19">
        <f t="shared" si="1"/>
        <v>831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s="24" customFormat="1" ht="45.75" customHeight="1" x14ac:dyDescent="0.25">
      <c r="A21" s="22">
        <v>20</v>
      </c>
      <c r="B21" s="19" t="s">
        <v>61</v>
      </c>
      <c r="C21" s="19" t="s">
        <v>141</v>
      </c>
      <c r="D21" s="19" t="s">
        <v>144</v>
      </c>
      <c r="E21" s="19" t="s">
        <v>149</v>
      </c>
      <c r="F21" s="19">
        <v>1600</v>
      </c>
      <c r="G21" s="19">
        <f t="shared" si="0"/>
        <v>19200</v>
      </c>
      <c r="H21" s="19">
        <f>(F21/12)*11</f>
        <v>1466.6666666666667</v>
      </c>
      <c r="I21" s="19">
        <f>+(37.5)*11</f>
        <v>412.5</v>
      </c>
      <c r="J21" s="19">
        <v>0</v>
      </c>
      <c r="K21" s="19">
        <v>0</v>
      </c>
      <c r="L21" s="19">
        <f t="shared" si="1"/>
        <v>1879.1666666666667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s="24" customFormat="1" ht="45.75" customHeight="1" x14ac:dyDescent="0.25">
      <c r="A22" s="22">
        <v>21</v>
      </c>
      <c r="B22" s="19" t="s">
        <v>62</v>
      </c>
      <c r="C22" s="19" t="s">
        <v>141</v>
      </c>
      <c r="D22" s="19" t="s">
        <v>144</v>
      </c>
      <c r="E22" s="19" t="s">
        <v>151</v>
      </c>
      <c r="F22" s="19">
        <v>1200</v>
      </c>
      <c r="G22" s="19">
        <f t="shared" si="0"/>
        <v>14400</v>
      </c>
      <c r="H22" s="19">
        <f t="shared" ref="H22:H23" si="10">(F22/12)*11</f>
        <v>1100</v>
      </c>
      <c r="I22" s="19">
        <f t="shared" ref="I22:I23" si="11">+(37.5)*11</f>
        <v>412.5</v>
      </c>
      <c r="J22" s="19">
        <v>0</v>
      </c>
      <c r="K22" s="19">
        <v>0</v>
      </c>
      <c r="L22" s="19">
        <f t="shared" si="1"/>
        <v>1512.5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s="24" customFormat="1" ht="45.75" customHeight="1" x14ac:dyDescent="0.25">
      <c r="A23" s="22">
        <v>22</v>
      </c>
      <c r="B23" s="19" t="s">
        <v>63</v>
      </c>
      <c r="C23" s="19" t="s">
        <v>141</v>
      </c>
      <c r="D23" s="19" t="s">
        <v>143</v>
      </c>
      <c r="E23" s="19" t="s">
        <v>151</v>
      </c>
      <c r="F23" s="19">
        <v>1676</v>
      </c>
      <c r="G23" s="19">
        <f t="shared" si="0"/>
        <v>20112</v>
      </c>
      <c r="H23" s="19">
        <f t="shared" si="10"/>
        <v>1536.3333333333333</v>
      </c>
      <c r="I23" s="19">
        <f t="shared" si="11"/>
        <v>412.5</v>
      </c>
      <c r="J23" s="19">
        <v>0</v>
      </c>
      <c r="K23" s="19">
        <v>0</v>
      </c>
      <c r="L23" s="19">
        <f t="shared" si="1"/>
        <v>1948.8333333333333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24" customFormat="1" ht="45.75" customHeight="1" x14ac:dyDescent="0.25">
      <c r="A24" s="22">
        <v>23</v>
      </c>
      <c r="B24" s="19" t="s">
        <v>65</v>
      </c>
      <c r="C24" s="19" t="s">
        <v>141</v>
      </c>
      <c r="D24" s="19" t="s">
        <v>144</v>
      </c>
      <c r="E24" s="19" t="s">
        <v>147</v>
      </c>
      <c r="F24" s="19">
        <v>817</v>
      </c>
      <c r="G24" s="19">
        <f t="shared" ref="G24" si="12">F24*12</f>
        <v>9804</v>
      </c>
      <c r="H24" s="19">
        <f>(F24/12)*1</f>
        <v>68.083333333333329</v>
      </c>
      <c r="I24" s="19">
        <f>+(37.5)*1</f>
        <v>37.5</v>
      </c>
      <c r="J24" s="19">
        <v>0</v>
      </c>
      <c r="K24" s="19">
        <v>0</v>
      </c>
      <c r="L24" s="19">
        <f t="shared" ref="L24" si="13">H24+I24+J24+K24</f>
        <v>105.58333333333333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s="24" customFormat="1" ht="45.75" customHeight="1" x14ac:dyDescent="0.25">
      <c r="A25" s="22">
        <v>24</v>
      </c>
      <c r="B25" s="19" t="s">
        <v>64</v>
      </c>
      <c r="C25" s="19" t="s">
        <v>141</v>
      </c>
      <c r="D25" s="19" t="s">
        <v>144</v>
      </c>
      <c r="E25" s="19" t="s">
        <v>148</v>
      </c>
      <c r="F25" s="19">
        <v>1200</v>
      </c>
      <c r="G25" s="19">
        <f t="shared" si="0"/>
        <v>14400</v>
      </c>
      <c r="H25" s="19">
        <f>(F25/12)*11</f>
        <v>1100</v>
      </c>
      <c r="I25" s="19">
        <f>+(37.5)*11</f>
        <v>412.5</v>
      </c>
      <c r="J25" s="19">
        <v>0</v>
      </c>
      <c r="K25" s="19">
        <v>0</v>
      </c>
      <c r="L25" s="19">
        <f t="shared" si="1"/>
        <v>1512.5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4" customFormat="1" ht="45.75" customHeight="1" x14ac:dyDescent="0.25">
      <c r="A26" s="22">
        <v>25</v>
      </c>
      <c r="B26" s="19" t="s">
        <v>65</v>
      </c>
      <c r="C26" s="19" t="s">
        <v>141</v>
      </c>
      <c r="D26" s="19" t="s">
        <v>144</v>
      </c>
      <c r="E26" s="19" t="s">
        <v>147</v>
      </c>
      <c r="F26" s="19">
        <v>817</v>
      </c>
      <c r="G26" s="19">
        <f t="shared" si="0"/>
        <v>9804</v>
      </c>
      <c r="H26" s="19">
        <f>(F26/12)*11</f>
        <v>748.91666666666663</v>
      </c>
      <c r="I26" s="19">
        <f>+(37.5)*11</f>
        <v>412.5</v>
      </c>
      <c r="J26" s="19">
        <v>0</v>
      </c>
      <c r="K26" s="19">
        <v>0</v>
      </c>
      <c r="L26" s="19">
        <f t="shared" si="1"/>
        <v>1161.4166666666665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s="24" customFormat="1" ht="45.75" customHeight="1" x14ac:dyDescent="0.25">
      <c r="A27" s="22">
        <v>26</v>
      </c>
      <c r="B27" s="19" t="s">
        <v>66</v>
      </c>
      <c r="C27" s="19" t="s">
        <v>141</v>
      </c>
      <c r="D27" s="19" t="s">
        <v>144</v>
      </c>
      <c r="E27" s="19" t="s">
        <v>149</v>
      </c>
      <c r="F27" s="19">
        <v>1212</v>
      </c>
      <c r="G27" s="19">
        <f t="shared" si="0"/>
        <v>14544</v>
      </c>
      <c r="H27" s="19">
        <f t="shared" ref="H27:H28" si="14">(F27/12)*11</f>
        <v>1111</v>
      </c>
      <c r="I27" s="19">
        <f t="shared" ref="I27:I28" si="15">+(37.5)*11</f>
        <v>412.5</v>
      </c>
      <c r="J27" s="19">
        <v>0</v>
      </c>
      <c r="K27" s="19">
        <v>0</v>
      </c>
      <c r="L27" s="19">
        <f t="shared" si="1"/>
        <v>1523.5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s="24" customFormat="1" ht="45.75" customHeight="1" x14ac:dyDescent="0.25">
      <c r="A28" s="22">
        <v>27</v>
      </c>
      <c r="B28" s="19" t="s">
        <v>67</v>
      </c>
      <c r="C28" s="19" t="s">
        <v>141</v>
      </c>
      <c r="D28" s="19" t="s">
        <v>144</v>
      </c>
      <c r="E28" s="19" t="s">
        <v>151</v>
      </c>
      <c r="F28" s="19">
        <v>1676</v>
      </c>
      <c r="G28" s="19">
        <f t="shared" si="0"/>
        <v>20112</v>
      </c>
      <c r="H28" s="19">
        <f t="shared" si="14"/>
        <v>1536.3333333333333</v>
      </c>
      <c r="I28" s="19">
        <f t="shared" si="15"/>
        <v>412.5</v>
      </c>
      <c r="J28" s="19">
        <v>0</v>
      </c>
      <c r="K28" s="19">
        <v>0</v>
      </c>
      <c r="L28" s="19">
        <f t="shared" si="1"/>
        <v>1948.8333333333333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s="24" customFormat="1" ht="45.75" customHeight="1" x14ac:dyDescent="0.25">
      <c r="A29" s="22">
        <v>28</v>
      </c>
      <c r="B29" s="19" t="s">
        <v>68</v>
      </c>
      <c r="C29" s="19" t="s">
        <v>141</v>
      </c>
      <c r="D29" s="19" t="s">
        <v>143</v>
      </c>
      <c r="E29" s="19" t="s">
        <v>147</v>
      </c>
      <c r="F29" s="19">
        <v>817</v>
      </c>
      <c r="G29" s="19">
        <f>F29*12</f>
        <v>9804</v>
      </c>
      <c r="H29" s="19">
        <f>(F29/12)*6</f>
        <v>408.5</v>
      </c>
      <c r="I29" s="19">
        <f>+(37.5)*6</f>
        <v>225</v>
      </c>
      <c r="J29" s="19">
        <v>0</v>
      </c>
      <c r="K29" s="19">
        <v>0</v>
      </c>
      <c r="L29" s="19">
        <f t="shared" si="1"/>
        <v>633.5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s="24" customFormat="1" ht="45.75" customHeight="1" x14ac:dyDescent="0.25">
      <c r="A30" s="22">
        <v>29</v>
      </c>
      <c r="B30" s="19" t="s">
        <v>59</v>
      </c>
      <c r="C30" s="19" t="s">
        <v>142</v>
      </c>
      <c r="D30" s="19" t="s">
        <v>145</v>
      </c>
      <c r="E30" s="19" t="s">
        <v>142</v>
      </c>
      <c r="F30" s="19">
        <v>596</v>
      </c>
      <c r="G30" s="19">
        <f t="shared" si="0"/>
        <v>7152</v>
      </c>
      <c r="H30" s="19">
        <f>(F30/12)*11</f>
        <v>546.33333333333326</v>
      </c>
      <c r="I30" s="19">
        <f>+(37.5)*11</f>
        <v>412.5</v>
      </c>
      <c r="J30" s="19">
        <v>0</v>
      </c>
      <c r="K30" s="19">
        <v>0</v>
      </c>
      <c r="L30" s="19">
        <f t="shared" si="1"/>
        <v>958.83333333333326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s="24" customFormat="1" ht="45.75" customHeight="1" x14ac:dyDescent="0.25">
      <c r="A31" s="22">
        <v>30</v>
      </c>
      <c r="B31" s="19" t="s">
        <v>69</v>
      </c>
      <c r="C31" s="19" t="s">
        <v>141</v>
      </c>
      <c r="D31" s="19" t="s">
        <v>143</v>
      </c>
      <c r="E31" s="19" t="s">
        <v>151</v>
      </c>
      <c r="F31" s="19">
        <v>1676</v>
      </c>
      <c r="G31" s="19">
        <f t="shared" si="0"/>
        <v>20112</v>
      </c>
      <c r="H31" s="19">
        <f t="shared" ref="H31:H33" si="16">(F31/12)*11</f>
        <v>1536.3333333333333</v>
      </c>
      <c r="I31" s="19">
        <f t="shared" ref="I31:I34" si="17">+(37.5)*11</f>
        <v>412.5</v>
      </c>
      <c r="J31" s="19">
        <v>0</v>
      </c>
      <c r="K31" s="19">
        <v>0</v>
      </c>
      <c r="L31" s="19">
        <f t="shared" si="1"/>
        <v>1948.8333333333333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s="24" customFormat="1" ht="45.75" customHeight="1" x14ac:dyDescent="0.25">
      <c r="A32" s="22">
        <v>31</v>
      </c>
      <c r="B32" s="19" t="s">
        <v>70</v>
      </c>
      <c r="C32" s="19" t="s">
        <v>141</v>
      </c>
      <c r="D32" s="19" t="s">
        <v>144</v>
      </c>
      <c r="E32" s="19" t="s">
        <v>151</v>
      </c>
      <c r="F32" s="19">
        <v>1676</v>
      </c>
      <c r="G32" s="19">
        <f t="shared" si="0"/>
        <v>20112</v>
      </c>
      <c r="H32" s="19">
        <f t="shared" si="16"/>
        <v>1536.3333333333333</v>
      </c>
      <c r="I32" s="19">
        <f t="shared" si="17"/>
        <v>412.5</v>
      </c>
      <c r="J32" s="19">
        <v>0</v>
      </c>
      <c r="K32" s="19">
        <v>0</v>
      </c>
      <c r="L32" s="19">
        <f t="shared" si="1"/>
        <v>1948.8333333333333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s="24" customFormat="1" ht="45.75" customHeight="1" x14ac:dyDescent="0.25">
      <c r="A33" s="22">
        <v>32</v>
      </c>
      <c r="B33" s="19" t="s">
        <v>57</v>
      </c>
      <c r="C33" s="19" t="s">
        <v>141</v>
      </c>
      <c r="D33" s="19" t="s">
        <v>144</v>
      </c>
      <c r="E33" s="19" t="s">
        <v>153</v>
      </c>
      <c r="F33" s="19">
        <v>755</v>
      </c>
      <c r="G33" s="19">
        <f t="shared" si="0"/>
        <v>9060</v>
      </c>
      <c r="H33" s="19">
        <f t="shared" si="16"/>
        <v>692.08333333333326</v>
      </c>
      <c r="I33" s="19">
        <f t="shared" si="17"/>
        <v>412.5</v>
      </c>
      <c r="J33" s="19">
        <v>0</v>
      </c>
      <c r="K33" s="19">
        <v>1613</v>
      </c>
      <c r="L33" s="19">
        <f t="shared" si="1"/>
        <v>2717.583333333333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s="24" customFormat="1" ht="45.75" customHeight="1" x14ac:dyDescent="0.25">
      <c r="A34" s="22">
        <v>33</v>
      </c>
      <c r="B34" s="19" t="s">
        <v>71</v>
      </c>
      <c r="C34" s="19" t="s">
        <v>141</v>
      </c>
      <c r="D34" s="19" t="s">
        <v>144</v>
      </c>
      <c r="E34" s="19" t="s">
        <v>148</v>
      </c>
      <c r="F34" s="19">
        <v>1548</v>
      </c>
      <c r="G34" s="19">
        <f t="shared" si="0"/>
        <v>18576</v>
      </c>
      <c r="H34" s="19">
        <f t="shared" ref="H34" si="18">(F34/12)*11</f>
        <v>1419</v>
      </c>
      <c r="I34" s="19">
        <f t="shared" si="17"/>
        <v>412.5</v>
      </c>
      <c r="J34" s="19">
        <v>0</v>
      </c>
      <c r="K34" s="19">
        <v>0</v>
      </c>
      <c r="L34" s="19">
        <f t="shared" si="1"/>
        <v>1831.5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s="24" customFormat="1" ht="45.75" customHeight="1" x14ac:dyDescent="0.25">
      <c r="A35" s="22">
        <v>34</v>
      </c>
      <c r="B35" s="19" t="s">
        <v>72</v>
      </c>
      <c r="C35" s="19" t="s">
        <v>141</v>
      </c>
      <c r="D35" s="19" t="s">
        <v>144</v>
      </c>
      <c r="E35" s="19" t="s">
        <v>149</v>
      </c>
      <c r="F35" s="19">
        <v>1212</v>
      </c>
      <c r="G35" s="19">
        <f>F35*12</f>
        <v>14544</v>
      </c>
      <c r="H35" s="19">
        <f>(F35/12)*4</f>
        <v>404</v>
      </c>
      <c r="I35" s="19">
        <f>+(37.5)*4</f>
        <v>150</v>
      </c>
      <c r="J35" s="19">
        <v>0</v>
      </c>
      <c r="K35" s="19">
        <v>0</v>
      </c>
      <c r="L35" s="19">
        <f t="shared" si="1"/>
        <v>554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s="24" customFormat="1" ht="45.75" customHeight="1" x14ac:dyDescent="0.25">
      <c r="A36" s="22">
        <v>35</v>
      </c>
      <c r="B36" s="19" t="s">
        <v>73</v>
      </c>
      <c r="C36" s="19" t="s">
        <v>141</v>
      </c>
      <c r="D36" s="19" t="s">
        <v>144</v>
      </c>
      <c r="E36" s="19" t="s">
        <v>154</v>
      </c>
      <c r="F36" s="19">
        <v>2368</v>
      </c>
      <c r="G36" s="19">
        <f>F36*12</f>
        <v>28416</v>
      </c>
      <c r="H36" s="19">
        <f>(F36/12)*6</f>
        <v>1184</v>
      </c>
      <c r="I36" s="19">
        <f>+(37.5)*6</f>
        <v>225</v>
      </c>
      <c r="J36" s="19">
        <v>0</v>
      </c>
      <c r="K36" s="19">
        <v>0</v>
      </c>
      <c r="L36" s="19">
        <f t="shared" si="1"/>
        <v>1409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s="24" customFormat="1" ht="45.75" customHeight="1" x14ac:dyDescent="0.25">
      <c r="A37" s="22">
        <v>36</v>
      </c>
      <c r="B37" s="19" t="s">
        <v>63</v>
      </c>
      <c r="C37" s="19" t="s">
        <v>141</v>
      </c>
      <c r="D37" s="19" t="s">
        <v>144</v>
      </c>
      <c r="E37" s="19" t="s">
        <v>151</v>
      </c>
      <c r="F37" s="19">
        <v>1676</v>
      </c>
      <c r="G37" s="19">
        <f t="shared" si="0"/>
        <v>20112</v>
      </c>
      <c r="H37" s="19">
        <f>(F37/12)*11</f>
        <v>1536.3333333333333</v>
      </c>
      <c r="I37" s="19">
        <f>+(37.5)*11</f>
        <v>412.5</v>
      </c>
      <c r="J37" s="19">
        <v>0</v>
      </c>
      <c r="K37" s="19">
        <v>0</v>
      </c>
      <c r="L37" s="19">
        <f t="shared" si="1"/>
        <v>1948.8333333333333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s="24" customFormat="1" ht="45.75" customHeight="1" x14ac:dyDescent="0.25">
      <c r="A38" s="22">
        <v>37</v>
      </c>
      <c r="B38" s="19" t="s">
        <v>59</v>
      </c>
      <c r="C38" s="19" t="s">
        <v>142</v>
      </c>
      <c r="D38" s="19" t="s">
        <v>145</v>
      </c>
      <c r="E38" s="19" t="s">
        <v>142</v>
      </c>
      <c r="F38" s="19">
        <v>596</v>
      </c>
      <c r="G38" s="19">
        <f t="shared" si="0"/>
        <v>7152</v>
      </c>
      <c r="H38" s="19">
        <f>(F38/12)*11</f>
        <v>546.33333333333326</v>
      </c>
      <c r="I38" s="19">
        <f>+(37.5)*11</f>
        <v>412.5</v>
      </c>
      <c r="J38" s="19">
        <v>179.21</v>
      </c>
      <c r="K38" s="19">
        <v>0</v>
      </c>
      <c r="L38" s="19">
        <f t="shared" si="1"/>
        <v>1138.0433333333333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s="24" customFormat="1" ht="45.75" customHeight="1" x14ac:dyDescent="0.25">
      <c r="A39" s="22">
        <v>38</v>
      </c>
      <c r="B39" s="19" t="s">
        <v>59</v>
      </c>
      <c r="C39" s="19" t="s">
        <v>142</v>
      </c>
      <c r="D39" s="19" t="s">
        <v>145</v>
      </c>
      <c r="E39" s="19" t="s">
        <v>142</v>
      </c>
      <c r="F39" s="19">
        <v>596</v>
      </c>
      <c r="G39" s="19">
        <f t="shared" si="0"/>
        <v>7152</v>
      </c>
      <c r="H39" s="19">
        <f t="shared" ref="H39:H40" si="19">(F39/12)*11</f>
        <v>546.33333333333326</v>
      </c>
      <c r="I39" s="19">
        <f t="shared" ref="I39:I45" si="20">+(37.5)*11</f>
        <v>412.5</v>
      </c>
      <c r="J39" s="19">
        <v>0</v>
      </c>
      <c r="K39" s="19">
        <v>0</v>
      </c>
      <c r="L39" s="19">
        <f t="shared" si="1"/>
        <v>958.83333333333326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s="24" customFormat="1" ht="45.75" customHeight="1" x14ac:dyDescent="0.25">
      <c r="A40" s="22">
        <v>39</v>
      </c>
      <c r="B40" s="19" t="s">
        <v>74</v>
      </c>
      <c r="C40" s="19" t="s">
        <v>141</v>
      </c>
      <c r="D40" s="19" t="s">
        <v>144</v>
      </c>
      <c r="E40" s="19" t="s">
        <v>151</v>
      </c>
      <c r="F40" s="19">
        <v>1676</v>
      </c>
      <c r="G40" s="19">
        <f t="shared" si="0"/>
        <v>20112</v>
      </c>
      <c r="H40" s="19">
        <f t="shared" si="19"/>
        <v>1536.3333333333333</v>
      </c>
      <c r="I40" s="19">
        <f t="shared" si="20"/>
        <v>412.5</v>
      </c>
      <c r="J40" s="19">
        <v>0</v>
      </c>
      <c r="K40" s="19">
        <v>0</v>
      </c>
      <c r="L40" s="19">
        <f t="shared" si="1"/>
        <v>1948.8333333333333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s="24" customFormat="1" ht="45.75" customHeight="1" x14ac:dyDescent="0.25">
      <c r="A41" s="22">
        <v>40</v>
      </c>
      <c r="B41" s="19" t="s">
        <v>75</v>
      </c>
      <c r="C41" s="19" t="s">
        <v>141</v>
      </c>
      <c r="D41" s="19" t="s">
        <v>144</v>
      </c>
      <c r="E41" s="19" t="s">
        <v>151</v>
      </c>
      <c r="F41" s="19">
        <v>1676</v>
      </c>
      <c r="G41" s="19">
        <f t="shared" si="0"/>
        <v>20112</v>
      </c>
      <c r="H41" s="19">
        <f t="shared" ref="H41" si="21">(F41/12)*11</f>
        <v>1536.3333333333333</v>
      </c>
      <c r="I41" s="19">
        <f t="shared" si="20"/>
        <v>412.5</v>
      </c>
      <c r="J41" s="19">
        <v>0</v>
      </c>
      <c r="K41" s="19">
        <v>0</v>
      </c>
      <c r="L41" s="19">
        <f t="shared" si="1"/>
        <v>1948.8333333333333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s="24" customFormat="1" ht="45.75" customHeight="1" x14ac:dyDescent="0.25">
      <c r="A42" s="22">
        <v>41</v>
      </c>
      <c r="B42" s="19" t="s">
        <v>76</v>
      </c>
      <c r="C42" s="19" t="s">
        <v>141</v>
      </c>
      <c r="D42" s="19" t="s">
        <v>144</v>
      </c>
      <c r="E42" s="19" t="s">
        <v>147</v>
      </c>
      <c r="F42" s="19">
        <v>817</v>
      </c>
      <c r="G42" s="19">
        <f t="shared" si="0"/>
        <v>9804</v>
      </c>
      <c r="H42" s="19">
        <f t="shared" ref="H42:H45" si="22">(F42/12)*11</f>
        <v>748.91666666666663</v>
      </c>
      <c r="I42" s="19">
        <f t="shared" si="20"/>
        <v>412.5</v>
      </c>
      <c r="J42" s="19">
        <v>0</v>
      </c>
      <c r="K42" s="19">
        <v>0</v>
      </c>
      <c r="L42" s="19">
        <f t="shared" si="1"/>
        <v>1161.4166666666665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s="24" customFormat="1" ht="45.75" customHeight="1" x14ac:dyDescent="0.25">
      <c r="A43" s="22">
        <v>42</v>
      </c>
      <c r="B43" s="19" t="s">
        <v>77</v>
      </c>
      <c r="C43" s="19" t="s">
        <v>141</v>
      </c>
      <c r="D43" s="19" t="s">
        <v>144</v>
      </c>
      <c r="E43" s="19" t="s">
        <v>153</v>
      </c>
      <c r="F43" s="19">
        <v>733</v>
      </c>
      <c r="G43" s="19">
        <f t="shared" si="0"/>
        <v>8796</v>
      </c>
      <c r="H43" s="19">
        <f t="shared" si="22"/>
        <v>671.91666666666674</v>
      </c>
      <c r="I43" s="19">
        <f t="shared" si="20"/>
        <v>412.5</v>
      </c>
      <c r="J43" s="19">
        <v>0</v>
      </c>
      <c r="K43" s="19">
        <v>0</v>
      </c>
      <c r="L43" s="19">
        <f t="shared" si="1"/>
        <v>1084.4166666666667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s="24" customFormat="1" ht="45.75" customHeight="1" x14ac:dyDescent="0.25">
      <c r="A44" s="22">
        <v>43</v>
      </c>
      <c r="B44" s="19" t="s">
        <v>62</v>
      </c>
      <c r="C44" s="19" t="s">
        <v>141</v>
      </c>
      <c r="D44" s="19" t="s">
        <v>144</v>
      </c>
      <c r="E44" s="19" t="s">
        <v>151</v>
      </c>
      <c r="F44" s="19">
        <v>1676</v>
      </c>
      <c r="G44" s="19">
        <f t="shared" si="0"/>
        <v>20112</v>
      </c>
      <c r="H44" s="19">
        <f t="shared" si="22"/>
        <v>1536.3333333333333</v>
      </c>
      <c r="I44" s="19">
        <f t="shared" si="20"/>
        <v>412.5</v>
      </c>
      <c r="J44" s="19">
        <v>0</v>
      </c>
      <c r="K44" s="19">
        <v>0</v>
      </c>
      <c r="L44" s="19">
        <f t="shared" si="1"/>
        <v>1948.8333333333333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s="24" customFormat="1" ht="45.75" customHeight="1" x14ac:dyDescent="0.25">
      <c r="A45" s="22">
        <v>44</v>
      </c>
      <c r="B45" s="19" t="s">
        <v>64</v>
      </c>
      <c r="C45" s="19" t="s">
        <v>141</v>
      </c>
      <c r="D45" s="19" t="s">
        <v>144</v>
      </c>
      <c r="E45" s="19" t="s">
        <v>148</v>
      </c>
      <c r="F45" s="19">
        <v>1200</v>
      </c>
      <c r="G45" s="19">
        <f t="shared" si="0"/>
        <v>14400</v>
      </c>
      <c r="H45" s="19">
        <f t="shared" si="22"/>
        <v>1100</v>
      </c>
      <c r="I45" s="19">
        <f t="shared" si="20"/>
        <v>412.5</v>
      </c>
      <c r="J45" s="19">
        <v>0</v>
      </c>
      <c r="K45" s="19">
        <v>0</v>
      </c>
      <c r="L45" s="19">
        <f t="shared" si="1"/>
        <v>1512.5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s="24" customFormat="1" ht="45.75" customHeight="1" x14ac:dyDescent="0.25">
      <c r="A46" s="22">
        <v>45</v>
      </c>
      <c r="B46" s="19" t="s">
        <v>78</v>
      </c>
      <c r="C46" s="19" t="s">
        <v>141</v>
      </c>
      <c r="D46" s="19" t="s">
        <v>144</v>
      </c>
      <c r="E46" s="19" t="s">
        <v>150</v>
      </c>
      <c r="F46" s="19">
        <v>2418</v>
      </c>
      <c r="G46" s="19">
        <f t="shared" si="0"/>
        <v>29016</v>
      </c>
      <c r="H46" s="19">
        <f>(F46/12)*5</f>
        <v>1007.5</v>
      </c>
      <c r="I46" s="19">
        <f>+(37.5)*5</f>
        <v>187.5</v>
      </c>
      <c r="J46" s="19">
        <v>0</v>
      </c>
      <c r="K46" s="19">
        <v>829</v>
      </c>
      <c r="L46" s="19">
        <f t="shared" si="1"/>
        <v>2024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s="24" customFormat="1" ht="45.75" customHeight="1" x14ac:dyDescent="0.25">
      <c r="A47" s="22">
        <v>46</v>
      </c>
      <c r="B47" s="19" t="s">
        <v>79</v>
      </c>
      <c r="C47" s="19" t="s">
        <v>141</v>
      </c>
      <c r="D47" s="19" t="s">
        <v>144</v>
      </c>
      <c r="E47" s="19" t="s">
        <v>155</v>
      </c>
      <c r="F47" s="19">
        <v>622</v>
      </c>
      <c r="G47" s="19">
        <f>F47*12</f>
        <v>7464</v>
      </c>
      <c r="H47" s="19">
        <f>(F47/12)*4</f>
        <v>207.33333333333334</v>
      </c>
      <c r="I47" s="19">
        <f>+(37.5)*4</f>
        <v>150</v>
      </c>
      <c r="J47" s="19">
        <v>0</v>
      </c>
      <c r="K47" s="19">
        <v>0</v>
      </c>
      <c r="L47" s="19">
        <f t="shared" si="1"/>
        <v>357.33333333333337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s="24" customFormat="1" ht="45.75" customHeight="1" x14ac:dyDescent="0.25">
      <c r="A48" s="22">
        <v>47</v>
      </c>
      <c r="B48" s="19" t="s">
        <v>50</v>
      </c>
      <c r="C48" s="19" t="s">
        <v>142</v>
      </c>
      <c r="D48" s="19" t="s">
        <v>145</v>
      </c>
      <c r="E48" s="19" t="s">
        <v>142</v>
      </c>
      <c r="F48" s="19">
        <v>561</v>
      </c>
      <c r="G48" s="19">
        <f t="shared" si="0"/>
        <v>6732</v>
      </c>
      <c r="H48" s="19">
        <f>(F48/12)*11</f>
        <v>514.25</v>
      </c>
      <c r="I48" s="19">
        <f>+(37.5)*11</f>
        <v>412.5</v>
      </c>
      <c r="J48" s="19">
        <v>0</v>
      </c>
      <c r="K48" s="19">
        <v>0</v>
      </c>
      <c r="L48" s="19">
        <f t="shared" si="1"/>
        <v>926.75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s="24" customFormat="1" ht="45.75" customHeight="1" x14ac:dyDescent="0.25">
      <c r="A49" s="22">
        <v>48</v>
      </c>
      <c r="B49" s="19" t="s">
        <v>80</v>
      </c>
      <c r="C49" s="19" t="s">
        <v>141</v>
      </c>
      <c r="D49" s="19" t="s">
        <v>144</v>
      </c>
      <c r="E49" s="19" t="s">
        <v>149</v>
      </c>
      <c r="F49" s="19">
        <v>1212</v>
      </c>
      <c r="G49" s="19">
        <f t="shared" si="0"/>
        <v>14544</v>
      </c>
      <c r="H49" s="19">
        <f>(F49/12)*5</f>
        <v>505</v>
      </c>
      <c r="I49" s="19">
        <f>+(37.5)*5</f>
        <v>187.5</v>
      </c>
      <c r="J49" s="19">
        <v>0</v>
      </c>
      <c r="K49" s="19">
        <v>0</v>
      </c>
      <c r="L49" s="19">
        <f t="shared" si="1"/>
        <v>692.5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s="24" customFormat="1" ht="45.75" customHeight="1" x14ac:dyDescent="0.25">
      <c r="A50" s="22">
        <v>49</v>
      </c>
      <c r="B50" s="19" t="s">
        <v>53</v>
      </c>
      <c r="C50" s="19" t="s">
        <v>141</v>
      </c>
      <c r="D50" s="19" t="s">
        <v>144</v>
      </c>
      <c r="E50" s="19" t="s">
        <v>147</v>
      </c>
      <c r="F50" s="19">
        <v>817</v>
      </c>
      <c r="G50" s="19">
        <f t="shared" si="0"/>
        <v>9804</v>
      </c>
      <c r="H50" s="19">
        <f>(F50/12)*11</f>
        <v>748.91666666666663</v>
      </c>
      <c r="I50" s="19">
        <f>+(37.5)*11</f>
        <v>412.5</v>
      </c>
      <c r="J50" s="19">
        <v>0</v>
      </c>
      <c r="K50" s="19">
        <v>0</v>
      </c>
      <c r="L50" s="19">
        <f t="shared" si="1"/>
        <v>1161.4166666666665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s="24" customFormat="1" ht="45.75" customHeight="1" x14ac:dyDescent="0.25">
      <c r="A51" s="22">
        <v>50</v>
      </c>
      <c r="B51" s="19" t="s">
        <v>59</v>
      </c>
      <c r="C51" s="19" t="s">
        <v>142</v>
      </c>
      <c r="D51" s="19" t="s">
        <v>145</v>
      </c>
      <c r="E51" s="19" t="s">
        <v>142</v>
      </c>
      <c r="F51" s="19">
        <v>596</v>
      </c>
      <c r="G51" s="19">
        <f t="shared" si="0"/>
        <v>7152</v>
      </c>
      <c r="H51" s="19">
        <f>(F51/12)*11</f>
        <v>546.33333333333326</v>
      </c>
      <c r="I51" s="19">
        <f>+(37.5)*11</f>
        <v>412.5</v>
      </c>
      <c r="J51" s="19">
        <v>329.04</v>
      </c>
      <c r="K51" s="19">
        <v>0</v>
      </c>
      <c r="L51" s="19">
        <f t="shared" si="1"/>
        <v>1287.8733333333332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s="24" customFormat="1" ht="45.75" customHeight="1" x14ac:dyDescent="0.25">
      <c r="A52" s="22">
        <v>51</v>
      </c>
      <c r="B52" s="19" t="s">
        <v>70</v>
      </c>
      <c r="C52" s="19" t="s">
        <v>141</v>
      </c>
      <c r="D52" s="19" t="s">
        <v>144</v>
      </c>
      <c r="E52" s="19" t="s">
        <v>151</v>
      </c>
      <c r="F52" s="19">
        <v>1676</v>
      </c>
      <c r="G52" s="19">
        <f t="shared" si="0"/>
        <v>20112</v>
      </c>
      <c r="H52" s="19">
        <f t="shared" ref="H52:H53" si="23">(F52/12)*11</f>
        <v>1536.3333333333333</v>
      </c>
      <c r="I52" s="19">
        <f t="shared" ref="I52:I53" si="24">+(37.5)*11</f>
        <v>412.5</v>
      </c>
      <c r="J52" s="19">
        <v>0</v>
      </c>
      <c r="K52" s="19">
        <v>0</v>
      </c>
      <c r="L52" s="19">
        <f t="shared" si="1"/>
        <v>1948.8333333333333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s="24" customFormat="1" ht="45.75" customHeight="1" x14ac:dyDescent="0.25">
      <c r="A53" s="22">
        <v>52</v>
      </c>
      <c r="B53" s="19" t="s">
        <v>50</v>
      </c>
      <c r="C53" s="19" t="s">
        <v>142</v>
      </c>
      <c r="D53" s="19" t="s">
        <v>145</v>
      </c>
      <c r="E53" s="19" t="s">
        <v>142</v>
      </c>
      <c r="F53" s="19">
        <v>561</v>
      </c>
      <c r="G53" s="19">
        <f t="shared" si="0"/>
        <v>6732</v>
      </c>
      <c r="H53" s="19">
        <f t="shared" si="23"/>
        <v>514.25</v>
      </c>
      <c r="I53" s="19">
        <f t="shared" si="24"/>
        <v>412.5</v>
      </c>
      <c r="J53" s="19">
        <v>0</v>
      </c>
      <c r="K53" s="19">
        <v>0</v>
      </c>
      <c r="L53" s="19">
        <f t="shared" si="1"/>
        <v>926.75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s="24" customFormat="1" ht="45.75" customHeight="1" x14ac:dyDescent="0.25">
      <c r="A54" s="22">
        <v>53</v>
      </c>
      <c r="B54" s="19" t="s">
        <v>81</v>
      </c>
      <c r="C54" s="19" t="s">
        <v>141</v>
      </c>
      <c r="D54" s="19" t="s">
        <v>144</v>
      </c>
      <c r="E54" s="19" t="s">
        <v>149</v>
      </c>
      <c r="F54" s="19">
        <v>1212</v>
      </c>
      <c r="G54" s="19">
        <f>F54*12</f>
        <v>14544</v>
      </c>
      <c r="H54" s="19">
        <f>(F54/12)*3</f>
        <v>303</v>
      </c>
      <c r="I54" s="19">
        <f>+(37.5)*3</f>
        <v>112.5</v>
      </c>
      <c r="J54" s="19">
        <v>0</v>
      </c>
      <c r="K54" s="19">
        <v>0</v>
      </c>
      <c r="L54" s="19">
        <f t="shared" si="1"/>
        <v>415.5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s="24" customFormat="1" ht="45.75" customHeight="1" x14ac:dyDescent="0.25">
      <c r="A55" s="22">
        <v>54</v>
      </c>
      <c r="B55" s="19" t="s">
        <v>82</v>
      </c>
      <c r="C55" s="19" t="s">
        <v>141</v>
      </c>
      <c r="D55" s="19" t="s">
        <v>144</v>
      </c>
      <c r="E55" s="19" t="s">
        <v>147</v>
      </c>
      <c r="F55" s="19">
        <v>817</v>
      </c>
      <c r="G55" s="19">
        <f t="shared" si="0"/>
        <v>9804</v>
      </c>
      <c r="H55" s="19">
        <f>(F55/12)*5</f>
        <v>340.41666666666663</v>
      </c>
      <c r="I55" s="19">
        <f>+(37.5)*5</f>
        <v>187.5</v>
      </c>
      <c r="J55" s="19">
        <v>0</v>
      </c>
      <c r="K55" s="19">
        <v>0</v>
      </c>
      <c r="L55" s="19">
        <f t="shared" si="1"/>
        <v>527.91666666666663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s="24" customFormat="1" ht="45.75" customHeight="1" x14ac:dyDescent="0.25">
      <c r="A56" s="22">
        <v>55</v>
      </c>
      <c r="B56" s="19" t="s">
        <v>56</v>
      </c>
      <c r="C56" s="19" t="s">
        <v>141</v>
      </c>
      <c r="D56" s="19" t="s">
        <v>144</v>
      </c>
      <c r="E56" s="19" t="s">
        <v>151</v>
      </c>
      <c r="F56" s="19">
        <v>1676</v>
      </c>
      <c r="G56" s="19">
        <f t="shared" si="0"/>
        <v>20112</v>
      </c>
      <c r="H56" s="19">
        <f>(F56/12)*11</f>
        <v>1536.3333333333333</v>
      </c>
      <c r="I56" s="19">
        <f>+(37.5)*11</f>
        <v>412.5</v>
      </c>
      <c r="J56" s="19">
        <v>0</v>
      </c>
      <c r="K56" s="19">
        <v>742</v>
      </c>
      <c r="L56" s="19">
        <f t="shared" si="1"/>
        <v>2690.833333333333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s="24" customFormat="1" ht="45.75" customHeight="1" x14ac:dyDescent="0.25">
      <c r="A57" s="22">
        <v>56</v>
      </c>
      <c r="B57" s="19" t="s">
        <v>59</v>
      </c>
      <c r="C57" s="19" t="s">
        <v>142</v>
      </c>
      <c r="D57" s="19" t="s">
        <v>145</v>
      </c>
      <c r="E57" s="19" t="s">
        <v>142</v>
      </c>
      <c r="F57" s="19">
        <v>600</v>
      </c>
      <c r="G57" s="19">
        <f t="shared" si="0"/>
        <v>7200</v>
      </c>
      <c r="H57" s="19">
        <f t="shared" ref="H57:H58" si="25">(F57/12)*11</f>
        <v>550</v>
      </c>
      <c r="I57" s="19">
        <f t="shared" ref="I57:I58" si="26">+(37.5)*11</f>
        <v>412.5</v>
      </c>
      <c r="J57" s="19">
        <v>0</v>
      </c>
      <c r="K57" s="19">
        <v>0</v>
      </c>
      <c r="L57" s="19">
        <f t="shared" si="1"/>
        <v>962.5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s="24" customFormat="1" ht="45.75" customHeight="1" x14ac:dyDescent="0.25">
      <c r="A58" s="22">
        <v>57</v>
      </c>
      <c r="B58" s="19" t="s">
        <v>83</v>
      </c>
      <c r="C58" s="19" t="s">
        <v>141</v>
      </c>
      <c r="D58" s="19" t="s">
        <v>144</v>
      </c>
      <c r="E58" s="19" t="s">
        <v>147</v>
      </c>
      <c r="F58" s="19">
        <v>817</v>
      </c>
      <c r="G58" s="19">
        <f t="shared" si="0"/>
        <v>9804</v>
      </c>
      <c r="H58" s="19">
        <f t="shared" si="25"/>
        <v>748.91666666666663</v>
      </c>
      <c r="I58" s="19">
        <f t="shared" si="26"/>
        <v>412.5</v>
      </c>
      <c r="J58" s="19">
        <v>0</v>
      </c>
      <c r="K58" s="19">
        <v>0</v>
      </c>
      <c r="L58" s="19">
        <f t="shared" si="1"/>
        <v>1161.4166666666665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s="24" customFormat="1" ht="45.75" customHeight="1" x14ac:dyDescent="0.25">
      <c r="A59" s="22">
        <v>58</v>
      </c>
      <c r="B59" s="19" t="s">
        <v>84</v>
      </c>
      <c r="C59" s="19" t="s">
        <v>141</v>
      </c>
      <c r="D59" s="19" t="s">
        <v>144</v>
      </c>
      <c r="E59" s="19" t="s">
        <v>156</v>
      </c>
      <c r="F59" s="19">
        <v>3247</v>
      </c>
      <c r="G59" s="19">
        <f>F59*12</f>
        <v>38964</v>
      </c>
      <c r="H59" s="19">
        <f>(F59/12)*6</f>
        <v>1623.5</v>
      </c>
      <c r="I59" s="19">
        <f>+(37.5)*6</f>
        <v>225</v>
      </c>
      <c r="J59" s="19">
        <v>0</v>
      </c>
      <c r="K59" s="19">
        <v>0</v>
      </c>
      <c r="L59" s="19">
        <f t="shared" si="1"/>
        <v>1848.5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s="24" customFormat="1" ht="45.75" customHeight="1" x14ac:dyDescent="0.25">
      <c r="A60" s="22">
        <v>59</v>
      </c>
      <c r="B60" s="19" t="s">
        <v>85</v>
      </c>
      <c r="C60" s="19" t="s">
        <v>141</v>
      </c>
      <c r="D60" s="19" t="s">
        <v>144</v>
      </c>
      <c r="E60" s="19" t="s">
        <v>149</v>
      </c>
      <c r="F60" s="19">
        <v>1212</v>
      </c>
      <c r="G60" s="19">
        <f t="shared" si="0"/>
        <v>14544</v>
      </c>
      <c r="H60" s="19">
        <f>(F60/12)*11</f>
        <v>1111</v>
      </c>
      <c r="I60" s="19">
        <f>+(37.5)*11</f>
        <v>412.5</v>
      </c>
      <c r="J60" s="19">
        <v>0</v>
      </c>
      <c r="K60" s="19">
        <v>0</v>
      </c>
      <c r="L60" s="19">
        <f t="shared" si="1"/>
        <v>1523.5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3" s="24" customFormat="1" ht="45.75" customHeight="1" x14ac:dyDescent="0.25">
      <c r="A61" s="22">
        <v>60</v>
      </c>
      <c r="B61" s="19" t="s">
        <v>75</v>
      </c>
      <c r="C61" s="19" t="s">
        <v>141</v>
      </c>
      <c r="D61" s="19" t="s">
        <v>144</v>
      </c>
      <c r="E61" s="19" t="s">
        <v>151</v>
      </c>
      <c r="F61" s="19">
        <v>1676</v>
      </c>
      <c r="G61" s="19">
        <f t="shared" si="0"/>
        <v>20112</v>
      </c>
      <c r="H61" s="19">
        <f>(F61/12)*11</f>
        <v>1536.3333333333333</v>
      </c>
      <c r="I61" s="19">
        <f>+(37.5)*11</f>
        <v>412.5</v>
      </c>
      <c r="J61" s="19">
        <v>0</v>
      </c>
      <c r="K61" s="19">
        <v>0</v>
      </c>
      <c r="L61" s="19">
        <f t="shared" si="1"/>
        <v>1948.8333333333333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3" s="24" customFormat="1" ht="45.75" customHeight="1" x14ac:dyDescent="0.25">
      <c r="A62" s="22">
        <v>61</v>
      </c>
      <c r="B62" s="19" t="s">
        <v>86</v>
      </c>
      <c r="C62" s="19" t="s">
        <v>141</v>
      </c>
      <c r="D62" s="19" t="s">
        <v>144</v>
      </c>
      <c r="E62" s="19" t="s">
        <v>156</v>
      </c>
      <c r="F62" s="19">
        <v>3247</v>
      </c>
      <c r="G62" s="19">
        <f>F62*12</f>
        <v>38964</v>
      </c>
      <c r="H62" s="19">
        <f>(F62/12)*6</f>
        <v>1623.5</v>
      </c>
      <c r="I62" s="19">
        <f>+(37.5)*6</f>
        <v>225</v>
      </c>
      <c r="J62" s="19">
        <v>0</v>
      </c>
      <c r="K62" s="19">
        <v>0</v>
      </c>
      <c r="L62" s="19">
        <f t="shared" si="1"/>
        <v>1848.5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1:23" s="24" customFormat="1" ht="45.75" customHeight="1" x14ac:dyDescent="0.25">
      <c r="A63" s="22">
        <v>62</v>
      </c>
      <c r="B63" s="19" t="s">
        <v>87</v>
      </c>
      <c r="C63" s="19" t="s">
        <v>141</v>
      </c>
      <c r="D63" s="19" t="s">
        <v>144</v>
      </c>
      <c r="E63" s="19" t="s">
        <v>147</v>
      </c>
      <c r="F63" s="19">
        <v>817</v>
      </c>
      <c r="G63" s="19">
        <f t="shared" si="0"/>
        <v>9804</v>
      </c>
      <c r="H63" s="19">
        <f>(F63/12)*11</f>
        <v>748.91666666666663</v>
      </c>
      <c r="I63" s="19">
        <f>+(37.5)*11</f>
        <v>412.5</v>
      </c>
      <c r="J63" s="19">
        <v>0</v>
      </c>
      <c r="K63" s="19">
        <v>0</v>
      </c>
      <c r="L63" s="19">
        <f t="shared" si="1"/>
        <v>1161.4166666666665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3" s="24" customFormat="1" ht="45.75" customHeight="1" x14ac:dyDescent="0.25">
      <c r="A64" s="22">
        <v>63</v>
      </c>
      <c r="B64" s="19" t="s">
        <v>64</v>
      </c>
      <c r="C64" s="19" t="s">
        <v>141</v>
      </c>
      <c r="D64" s="19" t="s">
        <v>144</v>
      </c>
      <c r="E64" s="19" t="s">
        <v>148</v>
      </c>
      <c r="F64" s="19">
        <v>1412</v>
      </c>
      <c r="G64" s="19">
        <f t="shared" si="0"/>
        <v>16944</v>
      </c>
      <c r="H64" s="19">
        <f t="shared" ref="H64:H66" si="27">(F64/12)*11</f>
        <v>1294.3333333333335</v>
      </c>
      <c r="I64" s="19">
        <f t="shared" ref="I64:I66" si="28">+(37.5)*11</f>
        <v>412.5</v>
      </c>
      <c r="J64" s="19">
        <v>0</v>
      </c>
      <c r="K64" s="19">
        <v>0</v>
      </c>
      <c r="L64" s="19">
        <f t="shared" si="1"/>
        <v>1706.8333333333335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1:23" s="24" customFormat="1" ht="45.75" customHeight="1" x14ac:dyDescent="0.25">
      <c r="A65" s="22">
        <v>64</v>
      </c>
      <c r="B65" s="19" t="s">
        <v>70</v>
      </c>
      <c r="C65" s="19" t="s">
        <v>141</v>
      </c>
      <c r="D65" s="19" t="s">
        <v>144</v>
      </c>
      <c r="E65" s="19" t="s">
        <v>151</v>
      </c>
      <c r="F65" s="19">
        <v>1676</v>
      </c>
      <c r="G65" s="19">
        <f t="shared" si="0"/>
        <v>20112</v>
      </c>
      <c r="H65" s="19">
        <f t="shared" si="27"/>
        <v>1536.3333333333333</v>
      </c>
      <c r="I65" s="19">
        <f t="shared" si="28"/>
        <v>412.5</v>
      </c>
      <c r="J65" s="19">
        <v>0</v>
      </c>
      <c r="K65" s="19">
        <v>0</v>
      </c>
      <c r="L65" s="19">
        <f t="shared" si="1"/>
        <v>1948.8333333333333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1:23" s="24" customFormat="1" ht="45.75" customHeight="1" x14ac:dyDescent="0.25">
      <c r="A66" s="22">
        <v>65</v>
      </c>
      <c r="B66" s="19" t="s">
        <v>62</v>
      </c>
      <c r="C66" s="19" t="s">
        <v>141</v>
      </c>
      <c r="D66" s="19" t="s">
        <v>144</v>
      </c>
      <c r="E66" s="19" t="s">
        <v>151</v>
      </c>
      <c r="F66" s="19">
        <v>1676</v>
      </c>
      <c r="G66" s="19">
        <f t="shared" ref="G66:G125" si="29">F66*12</f>
        <v>20112</v>
      </c>
      <c r="H66" s="19">
        <f t="shared" si="27"/>
        <v>1536.3333333333333</v>
      </c>
      <c r="I66" s="19">
        <f t="shared" si="28"/>
        <v>412.5</v>
      </c>
      <c r="J66" s="19">
        <v>0</v>
      </c>
      <c r="K66" s="19">
        <v>0</v>
      </c>
      <c r="L66" s="19">
        <f t="shared" ref="L66:L127" si="30">H66+I66+J66+K66</f>
        <v>1948.8333333333333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1:23" s="24" customFormat="1" ht="45.75" customHeight="1" x14ac:dyDescent="0.25">
      <c r="A67" s="22">
        <v>66</v>
      </c>
      <c r="B67" s="19" t="s">
        <v>88</v>
      </c>
      <c r="C67" s="19" t="s">
        <v>141</v>
      </c>
      <c r="D67" s="19" t="s">
        <v>144</v>
      </c>
      <c r="E67" s="19" t="s">
        <v>150</v>
      </c>
      <c r="F67" s="19">
        <v>2418</v>
      </c>
      <c r="G67" s="19">
        <f t="shared" si="29"/>
        <v>29016</v>
      </c>
      <c r="H67" s="19">
        <f>(F67/12)*7</f>
        <v>1410.5</v>
      </c>
      <c r="I67" s="19">
        <f>+(37.5)*7</f>
        <v>262.5</v>
      </c>
      <c r="J67" s="19">
        <v>0</v>
      </c>
      <c r="K67" s="19">
        <v>165.8</v>
      </c>
      <c r="L67" s="19">
        <f t="shared" si="30"/>
        <v>1838.8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spans="1:23" s="24" customFormat="1" ht="45.75" customHeight="1" x14ac:dyDescent="0.25">
      <c r="A68" s="22">
        <v>67</v>
      </c>
      <c r="B68" s="19" t="s">
        <v>89</v>
      </c>
      <c r="C68" s="19" t="s">
        <v>141</v>
      </c>
      <c r="D68" s="19" t="s">
        <v>144</v>
      </c>
      <c r="E68" s="19" t="s">
        <v>151</v>
      </c>
      <c r="F68" s="19">
        <v>1676</v>
      </c>
      <c r="G68" s="19">
        <f t="shared" si="29"/>
        <v>20112</v>
      </c>
      <c r="H68" s="19">
        <f>(F68/12)*11</f>
        <v>1536.3333333333333</v>
      </c>
      <c r="I68" s="19">
        <f>+(37.5)*11</f>
        <v>412.5</v>
      </c>
      <c r="J68" s="19">
        <v>0</v>
      </c>
      <c r="K68" s="19">
        <v>0</v>
      </c>
      <c r="L68" s="19">
        <f t="shared" si="30"/>
        <v>1948.8333333333333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1:23" s="24" customFormat="1" ht="45.75" customHeight="1" x14ac:dyDescent="0.25">
      <c r="A69" s="22">
        <v>68</v>
      </c>
      <c r="B69" s="19" t="s">
        <v>90</v>
      </c>
      <c r="C69" s="19" t="s">
        <v>141</v>
      </c>
      <c r="D69" s="19" t="s">
        <v>144</v>
      </c>
      <c r="E69" s="19" t="s">
        <v>157</v>
      </c>
      <c r="F69" s="19">
        <v>2115</v>
      </c>
      <c r="G69" s="19">
        <f t="shared" si="29"/>
        <v>25380</v>
      </c>
      <c r="H69" s="19">
        <f>(F69/12)*11</f>
        <v>1938.75</v>
      </c>
      <c r="I69" s="19">
        <f>+(37.5)*11</f>
        <v>412.5</v>
      </c>
      <c r="J69" s="19">
        <v>0</v>
      </c>
      <c r="K69" s="19">
        <v>0</v>
      </c>
      <c r="L69" s="19">
        <f t="shared" si="30"/>
        <v>2351.25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1:23" s="24" customFormat="1" ht="45.75" customHeight="1" x14ac:dyDescent="0.25">
      <c r="A70" s="22">
        <v>69</v>
      </c>
      <c r="B70" s="19" t="s">
        <v>59</v>
      </c>
      <c r="C70" s="19" t="s">
        <v>142</v>
      </c>
      <c r="D70" s="19" t="s">
        <v>145</v>
      </c>
      <c r="E70" s="19" t="s">
        <v>142</v>
      </c>
      <c r="F70" s="19">
        <v>794</v>
      </c>
      <c r="G70" s="19">
        <f t="shared" si="29"/>
        <v>9528</v>
      </c>
      <c r="H70" s="19">
        <f t="shared" ref="H70:H71" si="31">(F70/12)*11</f>
        <v>727.83333333333337</v>
      </c>
      <c r="I70" s="19">
        <f t="shared" ref="I70:I71" si="32">+(37.5)*11</f>
        <v>412.5</v>
      </c>
      <c r="J70" s="19">
        <v>0</v>
      </c>
      <c r="K70" s="19">
        <v>0</v>
      </c>
      <c r="L70" s="19">
        <f t="shared" si="30"/>
        <v>1140.3333333333335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spans="1:23" s="24" customFormat="1" ht="45.75" customHeight="1" x14ac:dyDescent="0.25">
      <c r="A71" s="22">
        <v>70</v>
      </c>
      <c r="B71" s="19" t="s">
        <v>57</v>
      </c>
      <c r="C71" s="19" t="s">
        <v>141</v>
      </c>
      <c r="D71" s="19" t="s">
        <v>144</v>
      </c>
      <c r="E71" s="19" t="s">
        <v>153</v>
      </c>
      <c r="F71" s="19">
        <v>733</v>
      </c>
      <c r="G71" s="19">
        <f t="shared" si="29"/>
        <v>8796</v>
      </c>
      <c r="H71" s="19">
        <f t="shared" si="31"/>
        <v>671.91666666666674</v>
      </c>
      <c r="I71" s="19">
        <f t="shared" si="32"/>
        <v>412.5</v>
      </c>
      <c r="J71" s="19">
        <v>0</v>
      </c>
      <c r="K71" s="19">
        <v>0</v>
      </c>
      <c r="L71" s="19">
        <f t="shared" si="30"/>
        <v>1084.4166666666667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1:23" s="24" customFormat="1" ht="45.75" customHeight="1" x14ac:dyDescent="0.25">
      <c r="A72" s="22">
        <v>71</v>
      </c>
      <c r="B72" s="19" t="s">
        <v>91</v>
      </c>
      <c r="C72" s="19" t="s">
        <v>141</v>
      </c>
      <c r="D72" s="19" t="s">
        <v>144</v>
      </c>
      <c r="E72" s="19" t="s">
        <v>151</v>
      </c>
      <c r="F72" s="19">
        <v>1676</v>
      </c>
      <c r="G72" s="19">
        <f>F72*12</f>
        <v>20112</v>
      </c>
      <c r="H72" s="19">
        <f>(F72/12)*6</f>
        <v>838</v>
      </c>
      <c r="I72" s="19">
        <f>+(37.5)*6</f>
        <v>225</v>
      </c>
      <c r="J72" s="19">
        <v>0</v>
      </c>
      <c r="K72" s="19">
        <v>0</v>
      </c>
      <c r="L72" s="19">
        <f t="shared" si="30"/>
        <v>1063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:23" s="24" customFormat="1" ht="45.75" customHeight="1" x14ac:dyDescent="0.25">
      <c r="A73" s="22">
        <v>72</v>
      </c>
      <c r="B73" s="19" t="s">
        <v>57</v>
      </c>
      <c r="C73" s="19" t="s">
        <v>141</v>
      </c>
      <c r="D73" s="19" t="s">
        <v>144</v>
      </c>
      <c r="E73" s="19" t="s">
        <v>153</v>
      </c>
      <c r="F73" s="19">
        <v>733</v>
      </c>
      <c r="G73" s="19">
        <f t="shared" si="29"/>
        <v>8796</v>
      </c>
      <c r="H73" s="19">
        <f>(F73/12)*11</f>
        <v>671.91666666666674</v>
      </c>
      <c r="I73" s="19">
        <f>+(37.5)*11</f>
        <v>412.5</v>
      </c>
      <c r="J73" s="19">
        <v>0</v>
      </c>
      <c r="K73" s="19">
        <v>0</v>
      </c>
      <c r="L73" s="19">
        <f t="shared" si="30"/>
        <v>1084.4166666666667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:23" s="24" customFormat="1" ht="45.75" customHeight="1" x14ac:dyDescent="0.25">
      <c r="A74" s="22">
        <v>73</v>
      </c>
      <c r="B74" s="19" t="s">
        <v>92</v>
      </c>
      <c r="C74" s="19" t="s">
        <v>141</v>
      </c>
      <c r="D74" s="19" t="s">
        <v>144</v>
      </c>
      <c r="E74" s="19" t="s">
        <v>158</v>
      </c>
      <c r="F74" s="19">
        <v>4283</v>
      </c>
      <c r="G74" s="19">
        <f>F74*12</f>
        <v>51396</v>
      </c>
      <c r="H74" s="19">
        <f>(F74/12)*6</f>
        <v>2141.5</v>
      </c>
      <c r="I74" s="19">
        <f>+(37.5)*6</f>
        <v>225</v>
      </c>
      <c r="J74" s="19">
        <v>0</v>
      </c>
      <c r="K74" s="19">
        <v>0</v>
      </c>
      <c r="L74" s="19">
        <f t="shared" si="30"/>
        <v>2366.5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1:23" s="24" customFormat="1" ht="45.75" customHeight="1" x14ac:dyDescent="0.25">
      <c r="A75" s="22">
        <v>74</v>
      </c>
      <c r="B75" s="19" t="s">
        <v>93</v>
      </c>
      <c r="C75" s="19" t="s">
        <v>141</v>
      </c>
      <c r="D75" s="19" t="s">
        <v>144</v>
      </c>
      <c r="E75" s="19" t="s">
        <v>150</v>
      </c>
      <c r="F75" s="19">
        <v>2418</v>
      </c>
      <c r="G75" s="19">
        <f t="shared" si="29"/>
        <v>29016</v>
      </c>
      <c r="H75" s="19">
        <f>(F75/12)*8</f>
        <v>1612</v>
      </c>
      <c r="I75" s="19">
        <f>+(37.5)*8</f>
        <v>300</v>
      </c>
      <c r="J75" s="19">
        <v>0</v>
      </c>
      <c r="K75" s="19">
        <v>0</v>
      </c>
      <c r="L75" s="19">
        <f t="shared" si="30"/>
        <v>1912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3" s="24" customFormat="1" ht="45.75" customHeight="1" x14ac:dyDescent="0.25">
      <c r="A76" s="22">
        <v>75</v>
      </c>
      <c r="B76" s="19" t="s">
        <v>50</v>
      </c>
      <c r="C76" s="19" t="s">
        <v>142</v>
      </c>
      <c r="D76" s="19" t="s">
        <v>145</v>
      </c>
      <c r="E76" s="19" t="s">
        <v>142</v>
      </c>
      <c r="F76" s="19">
        <v>561</v>
      </c>
      <c r="G76" s="19">
        <f t="shared" si="29"/>
        <v>6732</v>
      </c>
      <c r="H76" s="19">
        <f>(F76/12)*11</f>
        <v>514.25</v>
      </c>
      <c r="I76" s="19">
        <f>+(37.5)*11</f>
        <v>412.5</v>
      </c>
      <c r="J76" s="19">
        <v>0</v>
      </c>
      <c r="K76" s="19">
        <v>0</v>
      </c>
      <c r="L76" s="19">
        <f t="shared" si="30"/>
        <v>926.75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:23" s="24" customFormat="1" ht="45.75" customHeight="1" x14ac:dyDescent="0.25">
      <c r="A77" s="22">
        <v>76</v>
      </c>
      <c r="B77" s="19" t="s">
        <v>63</v>
      </c>
      <c r="C77" s="19" t="s">
        <v>141</v>
      </c>
      <c r="D77" s="19" t="s">
        <v>144</v>
      </c>
      <c r="E77" s="19" t="s">
        <v>151</v>
      </c>
      <c r="F77" s="19">
        <v>1676</v>
      </c>
      <c r="G77" s="19">
        <f>F77*12</f>
        <v>20112</v>
      </c>
      <c r="H77" s="19">
        <f>(F77/12)*6</f>
        <v>838</v>
      </c>
      <c r="I77" s="19">
        <f>+(37.5)*6</f>
        <v>225</v>
      </c>
      <c r="J77" s="19">
        <v>0</v>
      </c>
      <c r="K77" s="19">
        <v>0</v>
      </c>
      <c r="L77" s="19">
        <f t="shared" si="30"/>
        <v>1063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:23" s="24" customFormat="1" ht="45.75" customHeight="1" x14ac:dyDescent="0.25">
      <c r="A78" s="22">
        <v>77</v>
      </c>
      <c r="B78" s="19" t="s">
        <v>167</v>
      </c>
      <c r="C78" s="19" t="s">
        <v>141</v>
      </c>
      <c r="D78" s="19" t="s">
        <v>144</v>
      </c>
      <c r="E78" s="19" t="s">
        <v>149</v>
      </c>
      <c r="F78" s="19">
        <v>1212</v>
      </c>
      <c r="G78" s="19">
        <f t="shared" si="29"/>
        <v>14544</v>
      </c>
      <c r="H78" s="19">
        <f>(F78/12)*3</f>
        <v>303</v>
      </c>
      <c r="I78" s="19">
        <f>+(37.5)*3</f>
        <v>112.5</v>
      </c>
      <c r="J78" s="19">
        <v>0</v>
      </c>
      <c r="K78" s="19">
        <v>0</v>
      </c>
      <c r="L78" s="19">
        <f t="shared" si="30"/>
        <v>415.5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1:23" s="24" customFormat="1" ht="45.75" customHeight="1" x14ac:dyDescent="0.25">
      <c r="A79" s="22">
        <v>78</v>
      </c>
      <c r="B79" s="19" t="s">
        <v>70</v>
      </c>
      <c r="C79" s="19" t="s">
        <v>141</v>
      </c>
      <c r="D79" s="19" t="s">
        <v>144</v>
      </c>
      <c r="E79" s="19" t="s">
        <v>151</v>
      </c>
      <c r="F79" s="19">
        <v>1676</v>
      </c>
      <c r="G79" s="19">
        <f t="shared" si="29"/>
        <v>20112</v>
      </c>
      <c r="H79" s="19">
        <f>(F79/12)*11</f>
        <v>1536.3333333333333</v>
      </c>
      <c r="I79" s="19">
        <f>+(37.5)*11</f>
        <v>412.5</v>
      </c>
      <c r="J79" s="19">
        <v>0</v>
      </c>
      <c r="K79" s="19">
        <v>0</v>
      </c>
      <c r="L79" s="19">
        <f t="shared" si="30"/>
        <v>1948.8333333333333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spans="1:23" s="24" customFormat="1" ht="45.75" customHeight="1" x14ac:dyDescent="0.25">
      <c r="A80" s="22">
        <v>79</v>
      </c>
      <c r="B80" s="19" t="s">
        <v>55</v>
      </c>
      <c r="C80" s="19" t="s">
        <v>141</v>
      </c>
      <c r="D80" s="19" t="s">
        <v>144</v>
      </c>
      <c r="E80" s="19" t="s">
        <v>151</v>
      </c>
      <c r="F80" s="19">
        <v>1676</v>
      </c>
      <c r="G80" s="19">
        <f t="shared" si="29"/>
        <v>20112</v>
      </c>
      <c r="H80" s="19">
        <f>(F80/12)*11</f>
        <v>1536.3333333333333</v>
      </c>
      <c r="I80" s="19">
        <f>+(37.5)*11</f>
        <v>412.5</v>
      </c>
      <c r="J80" s="19">
        <v>0</v>
      </c>
      <c r="K80" s="19">
        <v>0</v>
      </c>
      <c r="L80" s="19">
        <f t="shared" si="30"/>
        <v>1948.8333333333333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spans="1:23" s="24" customFormat="1" ht="45.75" customHeight="1" x14ac:dyDescent="0.25">
      <c r="A81" s="22">
        <v>80</v>
      </c>
      <c r="B81" s="19" t="s">
        <v>94</v>
      </c>
      <c r="C81" s="19" t="s">
        <v>141</v>
      </c>
      <c r="D81" s="19" t="s">
        <v>146</v>
      </c>
      <c r="E81" s="19" t="s">
        <v>149</v>
      </c>
      <c r="F81" s="19">
        <v>1212</v>
      </c>
      <c r="G81" s="19">
        <f t="shared" si="29"/>
        <v>14544</v>
      </c>
      <c r="H81" s="19">
        <f>(F81/12)*11</f>
        <v>1111</v>
      </c>
      <c r="I81" s="19">
        <f>+(37.5)*11</f>
        <v>412.5</v>
      </c>
      <c r="J81" s="19">
        <v>0</v>
      </c>
      <c r="K81" s="19">
        <v>0</v>
      </c>
      <c r="L81" s="19">
        <f t="shared" si="30"/>
        <v>1523.5</v>
      </c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spans="1:23" s="24" customFormat="1" ht="45.75" customHeight="1" x14ac:dyDescent="0.25">
      <c r="A82" s="22">
        <v>81</v>
      </c>
      <c r="B82" s="19" t="s">
        <v>59</v>
      </c>
      <c r="C82" s="19" t="s">
        <v>142</v>
      </c>
      <c r="D82" s="19" t="s">
        <v>145</v>
      </c>
      <c r="E82" s="19" t="s">
        <v>142</v>
      </c>
      <c r="F82" s="19">
        <v>596</v>
      </c>
      <c r="G82" s="19">
        <f t="shared" si="29"/>
        <v>7152</v>
      </c>
      <c r="H82" s="19">
        <f>(F82/12)*11</f>
        <v>546.33333333333326</v>
      </c>
      <c r="I82" s="19">
        <f>+(37.5)*11</f>
        <v>412.5</v>
      </c>
      <c r="J82" s="19">
        <v>39.590000000000003</v>
      </c>
      <c r="K82" s="19">
        <v>0</v>
      </c>
      <c r="L82" s="19">
        <f t="shared" si="30"/>
        <v>998.42333333333329</v>
      </c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1:23" s="24" customFormat="1" ht="45.75" customHeight="1" x14ac:dyDescent="0.25">
      <c r="A83" s="22">
        <v>82</v>
      </c>
      <c r="B83" s="19" t="s">
        <v>95</v>
      </c>
      <c r="C83" s="19" t="s">
        <v>141</v>
      </c>
      <c r="D83" s="19" t="s">
        <v>144</v>
      </c>
      <c r="E83" s="19" t="s">
        <v>151</v>
      </c>
      <c r="F83" s="19">
        <v>1676</v>
      </c>
      <c r="G83" s="19">
        <f>F83*12</f>
        <v>20112</v>
      </c>
      <c r="H83" s="19">
        <f>(F83/12)*6</f>
        <v>838</v>
      </c>
      <c r="I83" s="19">
        <f>+(37.5)*6</f>
        <v>225</v>
      </c>
      <c r="J83" s="19">
        <v>0</v>
      </c>
      <c r="K83" s="19">
        <v>0</v>
      </c>
      <c r="L83" s="19">
        <f t="shared" si="30"/>
        <v>1063</v>
      </c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1:23" s="24" customFormat="1" ht="45.75" customHeight="1" x14ac:dyDescent="0.25">
      <c r="A84" s="22">
        <v>83</v>
      </c>
      <c r="B84" s="19" t="s">
        <v>49</v>
      </c>
      <c r="C84" s="19" t="s">
        <v>141</v>
      </c>
      <c r="D84" s="19" t="s">
        <v>143</v>
      </c>
      <c r="E84" s="19" t="s">
        <v>147</v>
      </c>
      <c r="F84" s="19">
        <v>817</v>
      </c>
      <c r="G84" s="19">
        <f t="shared" si="29"/>
        <v>9804</v>
      </c>
      <c r="H84" s="19">
        <f>(F84/12)*11</f>
        <v>748.91666666666663</v>
      </c>
      <c r="I84" s="19">
        <f>+(37.5)*11</f>
        <v>412.5</v>
      </c>
      <c r="J84" s="19">
        <v>0</v>
      </c>
      <c r="K84" s="19">
        <v>0</v>
      </c>
      <c r="L84" s="19">
        <f t="shared" si="30"/>
        <v>1161.4166666666665</v>
      </c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1:23" s="24" customFormat="1" ht="45.75" customHeight="1" x14ac:dyDescent="0.25">
      <c r="A85" s="22">
        <v>84</v>
      </c>
      <c r="B85" s="19" t="s">
        <v>96</v>
      </c>
      <c r="C85" s="19" t="s">
        <v>141</v>
      </c>
      <c r="D85" s="25" t="s">
        <v>143</v>
      </c>
      <c r="E85" s="19" t="s">
        <v>149</v>
      </c>
      <c r="F85" s="19">
        <v>1212</v>
      </c>
      <c r="G85" s="19">
        <f t="shared" si="29"/>
        <v>14544</v>
      </c>
      <c r="H85" s="19">
        <f>(F85/12)*11</f>
        <v>1111</v>
      </c>
      <c r="I85" s="19">
        <f>+(37.5)*11</f>
        <v>412.5</v>
      </c>
      <c r="J85" s="19">
        <v>0</v>
      </c>
      <c r="K85" s="19">
        <v>0</v>
      </c>
      <c r="L85" s="19">
        <f t="shared" si="30"/>
        <v>1523.5</v>
      </c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spans="1:23" s="24" customFormat="1" ht="45.75" customHeight="1" x14ac:dyDescent="0.25">
      <c r="A86" s="22">
        <v>85</v>
      </c>
      <c r="B86" s="19" t="s">
        <v>74</v>
      </c>
      <c r="C86" s="19" t="s">
        <v>141</v>
      </c>
      <c r="D86" s="19" t="s">
        <v>144</v>
      </c>
      <c r="E86" s="19" t="s">
        <v>151</v>
      </c>
      <c r="F86" s="19">
        <v>1676</v>
      </c>
      <c r="G86" s="19">
        <f t="shared" si="29"/>
        <v>20112</v>
      </c>
      <c r="H86" s="19">
        <f>(F86/12)*11</f>
        <v>1536.3333333333333</v>
      </c>
      <c r="I86" s="19">
        <f>+(37.5)*11</f>
        <v>412.5</v>
      </c>
      <c r="J86" s="19">
        <v>0</v>
      </c>
      <c r="K86" s="19">
        <v>0</v>
      </c>
      <c r="L86" s="19">
        <f t="shared" si="30"/>
        <v>1948.8333333333333</v>
      </c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spans="1:23" s="24" customFormat="1" ht="45.75" customHeight="1" x14ac:dyDescent="0.25">
      <c r="A87" s="22">
        <v>86</v>
      </c>
      <c r="B87" s="19" t="s">
        <v>58</v>
      </c>
      <c r="C87" s="19" t="s">
        <v>141</v>
      </c>
      <c r="D87" s="19" t="s">
        <v>144</v>
      </c>
      <c r="E87" s="19" t="s">
        <v>151</v>
      </c>
      <c r="F87" s="19">
        <v>1676</v>
      </c>
      <c r="G87" s="19">
        <f t="shared" si="29"/>
        <v>20112</v>
      </c>
      <c r="H87" s="19">
        <f>(F87/12)*11</f>
        <v>1536.3333333333333</v>
      </c>
      <c r="I87" s="19">
        <f>+(37.5)*11</f>
        <v>412.5</v>
      </c>
      <c r="J87" s="19">
        <v>0</v>
      </c>
      <c r="K87" s="19">
        <v>0</v>
      </c>
      <c r="L87" s="19">
        <f t="shared" si="30"/>
        <v>1948.8333333333333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spans="1:23" s="24" customFormat="1" ht="45.75" customHeight="1" x14ac:dyDescent="0.25">
      <c r="A88" s="22">
        <v>87</v>
      </c>
      <c r="B88" s="19" t="s">
        <v>97</v>
      </c>
      <c r="C88" s="19" t="s">
        <v>141</v>
      </c>
      <c r="D88" s="19" t="s">
        <v>144</v>
      </c>
      <c r="E88" s="19" t="s">
        <v>150</v>
      </c>
      <c r="F88" s="19">
        <v>2418</v>
      </c>
      <c r="G88" s="19">
        <f>F88*12</f>
        <v>29016</v>
      </c>
      <c r="H88" s="19">
        <f>(F88/12)*6</f>
        <v>1209</v>
      </c>
      <c r="I88" s="19">
        <f>+(37.5)*6</f>
        <v>225</v>
      </c>
      <c r="J88" s="19">
        <v>0</v>
      </c>
      <c r="K88" s="19">
        <v>165.8</v>
      </c>
      <c r="L88" s="19">
        <f t="shared" si="30"/>
        <v>1599.8</v>
      </c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spans="1:23" s="24" customFormat="1" ht="45.75" customHeight="1" x14ac:dyDescent="0.25">
      <c r="A89" s="22">
        <v>88</v>
      </c>
      <c r="B89" s="19" t="s">
        <v>98</v>
      </c>
      <c r="C89" s="19" t="s">
        <v>141</v>
      </c>
      <c r="D89" s="19" t="s">
        <v>144</v>
      </c>
      <c r="E89" s="19" t="s">
        <v>154</v>
      </c>
      <c r="F89" s="19">
        <v>2368</v>
      </c>
      <c r="G89" s="19">
        <f>F89*12</f>
        <v>28416</v>
      </c>
      <c r="H89" s="19">
        <f>(F89/12)*5</f>
        <v>986.66666666666674</v>
      </c>
      <c r="I89" s="19">
        <f>+(37.5)*5</f>
        <v>187.5</v>
      </c>
      <c r="J89" s="19">
        <v>0</v>
      </c>
      <c r="K89" s="19">
        <v>0</v>
      </c>
      <c r="L89" s="19">
        <f t="shared" si="30"/>
        <v>1174.1666666666667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spans="1:23" s="24" customFormat="1" ht="45.75" customHeight="1" x14ac:dyDescent="0.25">
      <c r="A90" s="22">
        <v>89</v>
      </c>
      <c r="B90" s="19" t="s">
        <v>99</v>
      </c>
      <c r="C90" s="19" t="s">
        <v>141</v>
      </c>
      <c r="D90" s="19" t="s">
        <v>143</v>
      </c>
      <c r="E90" s="19" t="s">
        <v>153</v>
      </c>
      <c r="F90" s="19">
        <v>733</v>
      </c>
      <c r="G90" s="19">
        <f t="shared" si="29"/>
        <v>8796</v>
      </c>
      <c r="H90" s="19">
        <f>(F90/12)*11</f>
        <v>671.91666666666674</v>
      </c>
      <c r="I90" s="19">
        <f>+(37.5)*11</f>
        <v>412.5</v>
      </c>
      <c r="J90" s="19">
        <v>0</v>
      </c>
      <c r="K90" s="19">
        <v>0</v>
      </c>
      <c r="L90" s="19">
        <f t="shared" si="30"/>
        <v>1084.4166666666667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spans="1:23" s="24" customFormat="1" ht="45.75" customHeight="1" x14ac:dyDescent="0.25">
      <c r="A91" s="22">
        <v>90</v>
      </c>
      <c r="B91" s="19" t="s">
        <v>100</v>
      </c>
      <c r="C91" s="19" t="s">
        <v>141</v>
      </c>
      <c r="D91" s="25" t="s">
        <v>143</v>
      </c>
      <c r="E91" s="19" t="s">
        <v>149</v>
      </c>
      <c r="F91" s="19">
        <v>1212</v>
      </c>
      <c r="G91" s="19">
        <f>F91*12</f>
        <v>14544</v>
      </c>
      <c r="H91" s="19">
        <f>(F91/12)*5</f>
        <v>505</v>
      </c>
      <c r="I91" s="19">
        <f>+(37.5)*5</f>
        <v>187.5</v>
      </c>
      <c r="J91" s="19">
        <v>0</v>
      </c>
      <c r="K91" s="19">
        <v>1206</v>
      </c>
      <c r="L91" s="19">
        <f t="shared" si="30"/>
        <v>1898.5</v>
      </c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spans="1:23" s="24" customFormat="1" ht="45.75" customHeight="1" x14ac:dyDescent="0.25">
      <c r="A92" s="22">
        <v>91</v>
      </c>
      <c r="B92" s="19" t="s">
        <v>59</v>
      </c>
      <c r="C92" s="19" t="s">
        <v>142</v>
      </c>
      <c r="D92" s="19" t="s">
        <v>145</v>
      </c>
      <c r="E92" s="19" t="s">
        <v>142</v>
      </c>
      <c r="F92" s="19">
        <v>596</v>
      </c>
      <c r="G92" s="19">
        <f>F92*12</f>
        <v>7152</v>
      </c>
      <c r="H92" s="19">
        <f>(F92/12)*5</f>
        <v>248.33333333333331</v>
      </c>
      <c r="I92" s="19">
        <f>+(37.5)*5</f>
        <v>187.5</v>
      </c>
      <c r="J92" s="19">
        <v>75.12</v>
      </c>
      <c r="K92" s="19">
        <v>0</v>
      </c>
      <c r="L92" s="19">
        <f t="shared" si="30"/>
        <v>510.95333333333332</v>
      </c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spans="1:23" s="24" customFormat="1" ht="45.75" customHeight="1" x14ac:dyDescent="0.25">
      <c r="A93" s="22">
        <v>92</v>
      </c>
      <c r="B93" s="19" t="s">
        <v>75</v>
      </c>
      <c r="C93" s="19" t="s">
        <v>141</v>
      </c>
      <c r="D93" s="19" t="s">
        <v>144</v>
      </c>
      <c r="E93" s="19" t="s">
        <v>151</v>
      </c>
      <c r="F93" s="19">
        <v>1676</v>
      </c>
      <c r="G93" s="19">
        <f t="shared" si="29"/>
        <v>20112</v>
      </c>
      <c r="H93" s="19">
        <f>(F93/12)*11</f>
        <v>1536.3333333333333</v>
      </c>
      <c r="I93" s="19">
        <f>+(37.5)*11</f>
        <v>412.5</v>
      </c>
      <c r="J93" s="19">
        <v>0</v>
      </c>
      <c r="K93" s="19">
        <v>0</v>
      </c>
      <c r="L93" s="19">
        <f t="shared" si="30"/>
        <v>1948.8333333333333</v>
      </c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3" s="24" customFormat="1" ht="45.75" customHeight="1" x14ac:dyDescent="0.25">
      <c r="A94" s="22">
        <v>93</v>
      </c>
      <c r="B94" s="19" t="s">
        <v>76</v>
      </c>
      <c r="C94" s="19" t="s">
        <v>141</v>
      </c>
      <c r="D94" s="19" t="s">
        <v>144</v>
      </c>
      <c r="E94" s="19" t="s">
        <v>147</v>
      </c>
      <c r="F94" s="19">
        <v>817</v>
      </c>
      <c r="G94" s="19">
        <f t="shared" si="29"/>
        <v>9804</v>
      </c>
      <c r="H94" s="19">
        <f>(F94/12)*11</f>
        <v>748.91666666666663</v>
      </c>
      <c r="I94" s="19">
        <f>+(37.5)*11</f>
        <v>412.5</v>
      </c>
      <c r="J94" s="19">
        <v>0</v>
      </c>
      <c r="K94" s="19">
        <v>0</v>
      </c>
      <c r="L94" s="19">
        <f t="shared" si="30"/>
        <v>1161.4166666666665</v>
      </c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3" s="24" customFormat="1" ht="45.75" customHeight="1" x14ac:dyDescent="0.25">
      <c r="A95" s="22">
        <v>94</v>
      </c>
      <c r="B95" s="19" t="s">
        <v>53</v>
      </c>
      <c r="C95" s="19" t="s">
        <v>141</v>
      </c>
      <c r="D95" s="19" t="s">
        <v>144</v>
      </c>
      <c r="E95" s="19" t="s">
        <v>147</v>
      </c>
      <c r="F95" s="19">
        <v>817</v>
      </c>
      <c r="G95" s="19">
        <f t="shared" si="29"/>
        <v>9804</v>
      </c>
      <c r="H95" s="19">
        <f t="shared" ref="H95:H96" si="33">(F95/12)*11</f>
        <v>748.91666666666663</v>
      </c>
      <c r="I95" s="19">
        <f t="shared" ref="I95:I96" si="34">+(37.5)*11</f>
        <v>412.5</v>
      </c>
      <c r="J95" s="19">
        <v>0</v>
      </c>
      <c r="K95" s="19">
        <v>0</v>
      </c>
      <c r="L95" s="19">
        <f t="shared" si="30"/>
        <v>1161.4166666666665</v>
      </c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3" s="24" customFormat="1" ht="45.75" customHeight="1" x14ac:dyDescent="0.25">
      <c r="A96" s="22">
        <v>95</v>
      </c>
      <c r="B96" s="19" t="s">
        <v>101</v>
      </c>
      <c r="C96" s="19" t="s">
        <v>141</v>
      </c>
      <c r="D96" s="19" t="s">
        <v>144</v>
      </c>
      <c r="E96" s="19" t="s">
        <v>147</v>
      </c>
      <c r="F96" s="19">
        <v>817</v>
      </c>
      <c r="G96" s="19">
        <f t="shared" si="29"/>
        <v>9804</v>
      </c>
      <c r="H96" s="19">
        <f t="shared" si="33"/>
        <v>748.91666666666663</v>
      </c>
      <c r="I96" s="19">
        <f t="shared" si="34"/>
        <v>412.5</v>
      </c>
      <c r="J96" s="19">
        <v>0</v>
      </c>
      <c r="K96" s="19">
        <v>0</v>
      </c>
      <c r="L96" s="19">
        <f t="shared" si="30"/>
        <v>1161.4166666666665</v>
      </c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s="24" customFormat="1" ht="45.75" customHeight="1" x14ac:dyDescent="0.25">
      <c r="A97" s="22">
        <v>96</v>
      </c>
      <c r="B97" s="19" t="s">
        <v>102</v>
      </c>
      <c r="C97" s="19" t="s">
        <v>141</v>
      </c>
      <c r="D97" s="19" t="s">
        <v>144</v>
      </c>
      <c r="E97" s="19" t="s">
        <v>151</v>
      </c>
      <c r="F97" s="19">
        <v>1676</v>
      </c>
      <c r="G97" s="19">
        <f t="shared" si="29"/>
        <v>20112</v>
      </c>
      <c r="H97" s="19">
        <f>(F97/12)*7</f>
        <v>977.66666666666663</v>
      </c>
      <c r="I97" s="19">
        <f>+(37.5)*7</f>
        <v>262.5</v>
      </c>
      <c r="J97" s="19">
        <v>0</v>
      </c>
      <c r="K97" s="19">
        <v>0</v>
      </c>
      <c r="L97" s="19">
        <f t="shared" si="30"/>
        <v>1240.1666666666665</v>
      </c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s="24" customFormat="1" ht="45.75" customHeight="1" x14ac:dyDescent="0.25">
      <c r="A98" s="22">
        <v>97</v>
      </c>
      <c r="B98" s="19" t="s">
        <v>70</v>
      </c>
      <c r="C98" s="19" t="s">
        <v>141</v>
      </c>
      <c r="D98" s="19" t="s">
        <v>144</v>
      </c>
      <c r="E98" s="19" t="s">
        <v>151</v>
      </c>
      <c r="F98" s="19">
        <v>1676</v>
      </c>
      <c r="G98" s="19">
        <f t="shared" si="29"/>
        <v>20112</v>
      </c>
      <c r="H98" s="19">
        <f>(F98/12)*11</f>
        <v>1536.3333333333333</v>
      </c>
      <c r="I98" s="19">
        <f>+(37.5)*11</f>
        <v>412.5</v>
      </c>
      <c r="J98" s="19">
        <v>0</v>
      </c>
      <c r="K98" s="19">
        <v>0</v>
      </c>
      <c r="L98" s="19">
        <f t="shared" si="30"/>
        <v>1948.8333333333333</v>
      </c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s="24" customFormat="1" ht="45.75" customHeight="1" x14ac:dyDescent="0.25">
      <c r="A99" s="22">
        <v>98</v>
      </c>
      <c r="B99" s="19" t="s">
        <v>103</v>
      </c>
      <c r="C99" s="19" t="s">
        <v>141</v>
      </c>
      <c r="D99" s="19" t="s">
        <v>144</v>
      </c>
      <c r="E99" s="19" t="s">
        <v>150</v>
      </c>
      <c r="F99" s="19">
        <v>2418</v>
      </c>
      <c r="G99" s="19">
        <f>F99*12</f>
        <v>29016</v>
      </c>
      <c r="H99" s="19">
        <f>(F99/12)*6</f>
        <v>1209</v>
      </c>
      <c r="I99" s="19">
        <f>+(37.5)*6</f>
        <v>225</v>
      </c>
      <c r="J99" s="19">
        <v>0</v>
      </c>
      <c r="K99" s="19">
        <v>0</v>
      </c>
      <c r="L99" s="19">
        <f t="shared" si="30"/>
        <v>1434</v>
      </c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s="24" customFormat="1" ht="45.75" customHeight="1" x14ac:dyDescent="0.25">
      <c r="A100" s="22">
        <v>99</v>
      </c>
      <c r="B100" s="19" t="s">
        <v>57</v>
      </c>
      <c r="C100" s="19" t="s">
        <v>141</v>
      </c>
      <c r="D100" s="19" t="s">
        <v>144</v>
      </c>
      <c r="E100" s="19" t="s">
        <v>153</v>
      </c>
      <c r="F100" s="19">
        <v>733</v>
      </c>
      <c r="G100" s="19">
        <f t="shared" si="29"/>
        <v>8796</v>
      </c>
      <c r="H100" s="19">
        <f>(F100/12)*11</f>
        <v>671.91666666666674</v>
      </c>
      <c r="I100" s="19">
        <f>+(37.5)*11</f>
        <v>412.5</v>
      </c>
      <c r="J100" s="19">
        <v>0</v>
      </c>
      <c r="K100" s="19">
        <v>0</v>
      </c>
      <c r="L100" s="19">
        <f t="shared" si="30"/>
        <v>1084.4166666666667</v>
      </c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s="24" customFormat="1" ht="45.75" customHeight="1" x14ac:dyDescent="0.25">
      <c r="A101" s="22">
        <v>100</v>
      </c>
      <c r="B101" s="19" t="s">
        <v>58</v>
      </c>
      <c r="C101" s="19" t="s">
        <v>141</v>
      </c>
      <c r="D101" s="19" t="s">
        <v>144</v>
      </c>
      <c r="E101" s="19" t="s">
        <v>151</v>
      </c>
      <c r="F101" s="19">
        <v>1676</v>
      </c>
      <c r="G101" s="19">
        <f>F101*12</f>
        <v>20112</v>
      </c>
      <c r="H101" s="19">
        <f>(F101/12)*6</f>
        <v>838</v>
      </c>
      <c r="I101" s="19">
        <f>+(37.5)*6</f>
        <v>225</v>
      </c>
      <c r="J101" s="19">
        <v>0</v>
      </c>
      <c r="K101" s="19">
        <v>0</v>
      </c>
      <c r="L101" s="19">
        <f t="shared" si="30"/>
        <v>1063</v>
      </c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s="24" customFormat="1" ht="45.75" customHeight="1" x14ac:dyDescent="0.25">
      <c r="A102" s="22">
        <v>101</v>
      </c>
      <c r="B102" s="19" t="s">
        <v>87</v>
      </c>
      <c r="C102" s="19" t="s">
        <v>141</v>
      </c>
      <c r="D102" s="19" t="s">
        <v>144</v>
      </c>
      <c r="E102" s="19" t="s">
        <v>147</v>
      </c>
      <c r="F102" s="19">
        <v>817</v>
      </c>
      <c r="G102" s="19">
        <f t="shared" si="29"/>
        <v>9804</v>
      </c>
      <c r="H102" s="19">
        <f>(F102/12)*11</f>
        <v>748.91666666666663</v>
      </c>
      <c r="I102" s="19">
        <f>+(37.5)*11</f>
        <v>412.5</v>
      </c>
      <c r="J102" s="19">
        <v>0</v>
      </c>
      <c r="K102" s="19">
        <v>0</v>
      </c>
      <c r="L102" s="19">
        <f t="shared" si="30"/>
        <v>1161.4166666666665</v>
      </c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s="24" customFormat="1" ht="45.75" customHeight="1" x14ac:dyDescent="0.25">
      <c r="A103" s="22">
        <v>102</v>
      </c>
      <c r="B103" s="19" t="s">
        <v>59</v>
      </c>
      <c r="C103" s="19" t="s">
        <v>142</v>
      </c>
      <c r="D103" s="19" t="s">
        <v>145</v>
      </c>
      <c r="E103" s="19" t="s">
        <v>142</v>
      </c>
      <c r="F103" s="19">
        <v>596</v>
      </c>
      <c r="G103" s="19">
        <f t="shared" si="29"/>
        <v>7152</v>
      </c>
      <c r="H103" s="19">
        <f>(F103/12)*11</f>
        <v>546.33333333333326</v>
      </c>
      <c r="I103" s="19">
        <f>+(37.5)*11</f>
        <v>412.5</v>
      </c>
      <c r="J103" s="19">
        <v>0</v>
      </c>
      <c r="K103" s="19">
        <v>0</v>
      </c>
      <c r="L103" s="19">
        <f t="shared" si="30"/>
        <v>958.83333333333326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s="24" customFormat="1" ht="45.75" customHeight="1" x14ac:dyDescent="0.25">
      <c r="A104" s="22">
        <v>103</v>
      </c>
      <c r="B104" s="19" t="s">
        <v>104</v>
      </c>
      <c r="C104" s="19" t="s">
        <v>141</v>
      </c>
      <c r="D104" s="19" t="s">
        <v>144</v>
      </c>
      <c r="E104" s="19" t="s">
        <v>151</v>
      </c>
      <c r="F104" s="19">
        <v>1676</v>
      </c>
      <c r="G104" s="19">
        <f t="shared" si="29"/>
        <v>20112</v>
      </c>
      <c r="H104" s="19">
        <f>(F104/12)*11</f>
        <v>1536.3333333333333</v>
      </c>
      <c r="I104" s="19">
        <f>+(37.5)*11</f>
        <v>412.5</v>
      </c>
      <c r="J104" s="19">
        <v>0</v>
      </c>
      <c r="K104" s="19">
        <v>0</v>
      </c>
      <c r="L104" s="19">
        <f t="shared" si="30"/>
        <v>1948.8333333333333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s="24" customFormat="1" ht="45.75" customHeight="1" x14ac:dyDescent="0.25">
      <c r="A105" s="22">
        <v>104</v>
      </c>
      <c r="B105" s="19" t="s">
        <v>105</v>
      </c>
      <c r="C105" s="19" t="s">
        <v>141</v>
      </c>
      <c r="D105" s="19" t="s">
        <v>144</v>
      </c>
      <c r="E105" s="19" t="s">
        <v>151</v>
      </c>
      <c r="F105" s="19">
        <v>1712.6</v>
      </c>
      <c r="G105" s="19">
        <f t="shared" si="29"/>
        <v>20551.199999999997</v>
      </c>
      <c r="H105" s="19">
        <f>(F105/12)*11</f>
        <v>1569.8833333333334</v>
      </c>
      <c r="I105" s="19">
        <f>+(37.5)*11</f>
        <v>412.5</v>
      </c>
      <c r="J105" s="19">
        <v>0</v>
      </c>
      <c r="K105" s="19">
        <v>0</v>
      </c>
      <c r="L105" s="19">
        <f t="shared" si="30"/>
        <v>1982.3833333333334</v>
      </c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1:23" s="24" customFormat="1" ht="45.75" customHeight="1" x14ac:dyDescent="0.25">
      <c r="A106" s="22">
        <v>105</v>
      </c>
      <c r="B106" s="19" t="s">
        <v>106</v>
      </c>
      <c r="C106" s="19" t="s">
        <v>141</v>
      </c>
      <c r="D106" s="19" t="s">
        <v>144</v>
      </c>
      <c r="E106" s="19" t="s">
        <v>147</v>
      </c>
      <c r="F106" s="19">
        <v>817</v>
      </c>
      <c r="G106" s="19">
        <f t="shared" si="29"/>
        <v>9804</v>
      </c>
      <c r="H106" s="19">
        <f>(F106/12)*11</f>
        <v>748.91666666666663</v>
      </c>
      <c r="I106" s="19">
        <f>+(37.5)*11</f>
        <v>412.5</v>
      </c>
      <c r="J106" s="19">
        <v>0</v>
      </c>
      <c r="K106" s="19">
        <v>0</v>
      </c>
      <c r="L106" s="19">
        <f t="shared" si="30"/>
        <v>1161.4166666666665</v>
      </c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spans="1:23" s="24" customFormat="1" ht="45.75" customHeight="1" x14ac:dyDescent="0.25">
      <c r="A107" s="22">
        <v>106</v>
      </c>
      <c r="B107" s="19" t="s">
        <v>107</v>
      </c>
      <c r="C107" s="19" t="s">
        <v>141</v>
      </c>
      <c r="D107" s="19" t="s">
        <v>144</v>
      </c>
      <c r="E107" s="19" t="s">
        <v>156</v>
      </c>
      <c r="F107" s="19">
        <v>3247</v>
      </c>
      <c r="G107" s="19">
        <f>F107*12</f>
        <v>38964</v>
      </c>
      <c r="H107" s="19">
        <f>(F107/12)*6</f>
        <v>1623.5</v>
      </c>
      <c r="I107" s="19">
        <f>+(37.5)*6</f>
        <v>225</v>
      </c>
      <c r="J107" s="19">
        <v>0</v>
      </c>
      <c r="K107" s="19">
        <v>0</v>
      </c>
      <c r="L107" s="19">
        <f t="shared" si="30"/>
        <v>1848.5</v>
      </c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1:23" s="24" customFormat="1" ht="45.75" customHeight="1" x14ac:dyDescent="0.25">
      <c r="A108" s="22">
        <v>107</v>
      </c>
      <c r="B108" s="19" t="s">
        <v>108</v>
      </c>
      <c r="C108" s="19" t="s">
        <v>141</v>
      </c>
      <c r="D108" s="19" t="s">
        <v>144</v>
      </c>
      <c r="E108" s="19" t="s">
        <v>151</v>
      </c>
      <c r="F108" s="19">
        <v>1676</v>
      </c>
      <c r="G108" s="19">
        <f t="shared" si="29"/>
        <v>20112</v>
      </c>
      <c r="H108" s="19">
        <f>(F108/12)*11</f>
        <v>1536.3333333333333</v>
      </c>
      <c r="I108" s="19">
        <f>+(37.5)*11</f>
        <v>412.5</v>
      </c>
      <c r="J108" s="19">
        <v>0</v>
      </c>
      <c r="K108" s="19">
        <v>0</v>
      </c>
      <c r="L108" s="19">
        <f t="shared" si="30"/>
        <v>1948.8333333333333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spans="1:23" s="24" customFormat="1" ht="45.75" customHeight="1" x14ac:dyDescent="0.25">
      <c r="A109" s="22">
        <v>108</v>
      </c>
      <c r="B109" s="19" t="s">
        <v>109</v>
      </c>
      <c r="C109" s="19" t="s">
        <v>141</v>
      </c>
      <c r="D109" s="25" t="s">
        <v>143</v>
      </c>
      <c r="E109" s="19" t="s">
        <v>149</v>
      </c>
      <c r="F109" s="19">
        <v>1212</v>
      </c>
      <c r="G109" s="19">
        <f>F109*12</f>
        <v>14544</v>
      </c>
      <c r="H109" s="19">
        <f>(F109/12)*4</f>
        <v>404</v>
      </c>
      <c r="I109" s="19">
        <f>+(37.5)*4</f>
        <v>150</v>
      </c>
      <c r="J109" s="19">
        <v>0</v>
      </c>
      <c r="K109" s="19">
        <v>0</v>
      </c>
      <c r="L109" s="19">
        <f t="shared" si="30"/>
        <v>554</v>
      </c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1:23" s="24" customFormat="1" ht="45.75" customHeight="1" x14ac:dyDescent="0.25">
      <c r="A110" s="22">
        <v>109</v>
      </c>
      <c r="B110" s="19" t="s">
        <v>62</v>
      </c>
      <c r="C110" s="19" t="s">
        <v>141</v>
      </c>
      <c r="D110" s="19" t="s">
        <v>144</v>
      </c>
      <c r="E110" s="19" t="s">
        <v>151</v>
      </c>
      <c r="F110" s="19">
        <v>1676</v>
      </c>
      <c r="G110" s="19">
        <f t="shared" si="29"/>
        <v>20112</v>
      </c>
      <c r="H110" s="19">
        <f>(F110/12)*11</f>
        <v>1536.3333333333333</v>
      </c>
      <c r="I110" s="19">
        <f>+(37.5)*11</f>
        <v>412.5</v>
      </c>
      <c r="J110" s="19">
        <v>0</v>
      </c>
      <c r="K110" s="19">
        <v>0</v>
      </c>
      <c r="L110" s="19">
        <f t="shared" si="30"/>
        <v>1948.8333333333333</v>
      </c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23" s="24" customFormat="1" ht="45.75" customHeight="1" x14ac:dyDescent="0.25">
      <c r="A111" s="22">
        <v>110</v>
      </c>
      <c r="B111" s="19" t="s">
        <v>88</v>
      </c>
      <c r="C111" s="19" t="s">
        <v>141</v>
      </c>
      <c r="D111" s="19" t="s">
        <v>144</v>
      </c>
      <c r="E111" s="19" t="s">
        <v>150</v>
      </c>
      <c r="F111" s="19">
        <v>2418</v>
      </c>
      <c r="G111" s="19">
        <f t="shared" si="29"/>
        <v>29016</v>
      </c>
      <c r="H111" s="19">
        <f>(F111/12)*11</f>
        <v>2216.5</v>
      </c>
      <c r="I111" s="19">
        <f>+(37.5)*11</f>
        <v>412.5</v>
      </c>
      <c r="J111" s="19">
        <v>0</v>
      </c>
      <c r="K111" s="19">
        <v>0</v>
      </c>
      <c r="L111" s="19">
        <f t="shared" si="30"/>
        <v>2629</v>
      </c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23" s="24" customFormat="1" ht="45.75" customHeight="1" x14ac:dyDescent="0.25">
      <c r="A112" s="22">
        <v>111</v>
      </c>
      <c r="B112" s="19" t="s">
        <v>110</v>
      </c>
      <c r="C112" s="19" t="s">
        <v>141</v>
      </c>
      <c r="D112" s="19" t="s">
        <v>144</v>
      </c>
      <c r="E112" s="19" t="s">
        <v>153</v>
      </c>
      <c r="F112" s="19">
        <v>733</v>
      </c>
      <c r="G112" s="19">
        <f t="shared" si="29"/>
        <v>8796</v>
      </c>
      <c r="H112" s="19">
        <f t="shared" ref="H112:H113" si="35">(F112/12)*11</f>
        <v>671.91666666666674</v>
      </c>
      <c r="I112" s="19">
        <f t="shared" ref="I112:I114" si="36">+(37.5)*11</f>
        <v>412.5</v>
      </c>
      <c r="J112" s="19">
        <v>0</v>
      </c>
      <c r="K112" s="19">
        <v>0</v>
      </c>
      <c r="L112" s="19">
        <f t="shared" si="30"/>
        <v>1084.4166666666667</v>
      </c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1:23" s="24" customFormat="1" ht="45.75" customHeight="1" x14ac:dyDescent="0.25">
      <c r="A113" s="22">
        <v>112</v>
      </c>
      <c r="B113" s="19" t="s">
        <v>50</v>
      </c>
      <c r="C113" s="19" t="s">
        <v>142</v>
      </c>
      <c r="D113" s="19" t="s">
        <v>145</v>
      </c>
      <c r="E113" s="19" t="s">
        <v>142</v>
      </c>
      <c r="F113" s="19">
        <v>561</v>
      </c>
      <c r="G113" s="19">
        <f t="shared" si="29"/>
        <v>6732</v>
      </c>
      <c r="H113" s="19">
        <f t="shared" si="35"/>
        <v>514.25</v>
      </c>
      <c r="I113" s="19">
        <f t="shared" si="36"/>
        <v>412.5</v>
      </c>
      <c r="J113" s="19">
        <v>0</v>
      </c>
      <c r="K113" s="19">
        <v>0</v>
      </c>
      <c r="L113" s="19">
        <f t="shared" si="30"/>
        <v>926.75</v>
      </c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1:23" s="24" customFormat="1" ht="45.75" customHeight="1" x14ac:dyDescent="0.25">
      <c r="A114" s="22">
        <v>113</v>
      </c>
      <c r="B114" s="19" t="s">
        <v>111</v>
      </c>
      <c r="C114" s="19" t="s">
        <v>141</v>
      </c>
      <c r="D114" s="19" t="s">
        <v>144</v>
      </c>
      <c r="E114" s="19" t="s">
        <v>147</v>
      </c>
      <c r="F114" s="19">
        <v>817</v>
      </c>
      <c r="G114" s="19">
        <f t="shared" si="29"/>
        <v>9804</v>
      </c>
      <c r="H114" s="19">
        <f t="shared" ref="H114" si="37">(F114/12)*11</f>
        <v>748.91666666666663</v>
      </c>
      <c r="I114" s="19">
        <f t="shared" si="36"/>
        <v>412.5</v>
      </c>
      <c r="J114" s="19">
        <v>0</v>
      </c>
      <c r="K114" s="19">
        <v>0</v>
      </c>
      <c r="L114" s="19">
        <f t="shared" si="30"/>
        <v>1161.4166666666665</v>
      </c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1:23" s="24" customFormat="1" ht="45.75" customHeight="1" x14ac:dyDescent="0.25">
      <c r="A115" s="22">
        <v>114</v>
      </c>
      <c r="B115" s="19" t="s">
        <v>98</v>
      </c>
      <c r="C115" s="19" t="s">
        <v>141</v>
      </c>
      <c r="D115" s="19" t="s">
        <v>144</v>
      </c>
      <c r="E115" s="19" t="s">
        <v>154</v>
      </c>
      <c r="F115" s="19">
        <v>2368</v>
      </c>
      <c r="G115" s="19">
        <f>F115*12</f>
        <v>28416</v>
      </c>
      <c r="H115" s="19">
        <f>(F115/12)*4</f>
        <v>789.33333333333337</v>
      </c>
      <c r="I115" s="19">
        <f>+(37.5)*4</f>
        <v>150</v>
      </c>
      <c r="J115" s="19">
        <v>0</v>
      </c>
      <c r="K115" s="19">
        <v>0</v>
      </c>
      <c r="L115" s="19">
        <f t="shared" si="30"/>
        <v>939.33333333333337</v>
      </c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1:23" s="24" customFormat="1" ht="45.75" customHeight="1" x14ac:dyDescent="0.25">
      <c r="A116" s="22">
        <v>115</v>
      </c>
      <c r="B116" s="19" t="s">
        <v>112</v>
      </c>
      <c r="C116" s="19" t="s">
        <v>141</v>
      </c>
      <c r="D116" s="19" t="s">
        <v>144</v>
      </c>
      <c r="E116" s="19" t="s">
        <v>151</v>
      </c>
      <c r="F116" s="19">
        <v>1676</v>
      </c>
      <c r="G116" s="19">
        <f t="shared" si="29"/>
        <v>20112</v>
      </c>
      <c r="H116" s="19">
        <f>(F116/12)*7</f>
        <v>977.66666666666663</v>
      </c>
      <c r="I116" s="19">
        <f>+(37.5)*7</f>
        <v>262.5</v>
      </c>
      <c r="J116" s="19">
        <v>0</v>
      </c>
      <c r="K116" s="19">
        <v>742</v>
      </c>
      <c r="L116" s="19">
        <f t="shared" si="30"/>
        <v>1982.1666666666665</v>
      </c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spans="1:23" s="24" customFormat="1" ht="45.75" customHeight="1" x14ac:dyDescent="0.25">
      <c r="A117" s="22">
        <v>116</v>
      </c>
      <c r="B117" s="19" t="s">
        <v>113</v>
      </c>
      <c r="C117" s="19" t="s">
        <v>141</v>
      </c>
      <c r="D117" s="19" t="s">
        <v>144</v>
      </c>
      <c r="E117" s="19" t="s">
        <v>150</v>
      </c>
      <c r="F117" s="19">
        <v>2418</v>
      </c>
      <c r="G117" s="19">
        <f t="shared" si="29"/>
        <v>29016</v>
      </c>
      <c r="H117" s="19">
        <f>(F117/12)*11</f>
        <v>2216.5</v>
      </c>
      <c r="I117" s="19">
        <f>+(37.5)*11</f>
        <v>412.5</v>
      </c>
      <c r="J117" s="19">
        <v>0</v>
      </c>
      <c r="K117" s="19">
        <v>0</v>
      </c>
      <c r="L117" s="19">
        <f t="shared" si="30"/>
        <v>2629</v>
      </c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spans="1:23" s="24" customFormat="1" ht="45.75" customHeight="1" x14ac:dyDescent="0.25">
      <c r="A118" s="22">
        <v>117</v>
      </c>
      <c r="B118" s="19" t="s">
        <v>59</v>
      </c>
      <c r="C118" s="19" t="s">
        <v>142</v>
      </c>
      <c r="D118" s="19" t="s">
        <v>145</v>
      </c>
      <c r="E118" s="19" t="s">
        <v>142</v>
      </c>
      <c r="F118" s="19">
        <v>600</v>
      </c>
      <c r="G118" s="19">
        <f t="shared" si="29"/>
        <v>7200</v>
      </c>
      <c r="H118" s="19">
        <f>(F118/12)*10</f>
        <v>500</v>
      </c>
      <c r="I118" s="19">
        <f>+(37.5)*10</f>
        <v>375</v>
      </c>
      <c r="J118" s="19">
        <v>15</v>
      </c>
      <c r="K118" s="19">
        <v>0</v>
      </c>
      <c r="L118" s="19">
        <f t="shared" si="30"/>
        <v>890</v>
      </c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spans="1:23" s="24" customFormat="1" ht="45.75" customHeight="1" x14ac:dyDescent="0.25">
      <c r="A119" s="22">
        <v>118</v>
      </c>
      <c r="B119" s="19" t="s">
        <v>50</v>
      </c>
      <c r="C119" s="19" t="s">
        <v>142</v>
      </c>
      <c r="D119" s="19" t="s">
        <v>145</v>
      </c>
      <c r="E119" s="19" t="s">
        <v>142</v>
      </c>
      <c r="F119" s="19">
        <v>561</v>
      </c>
      <c r="G119" s="19">
        <f t="shared" si="29"/>
        <v>6732</v>
      </c>
      <c r="H119" s="19">
        <f>(F119/12)*8</f>
        <v>374</v>
      </c>
      <c r="I119" s="19">
        <f>+(37.5)*8</f>
        <v>300</v>
      </c>
      <c r="J119" s="19">
        <v>0</v>
      </c>
      <c r="K119" s="19">
        <v>0</v>
      </c>
      <c r="L119" s="19">
        <f t="shared" si="30"/>
        <v>674</v>
      </c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1:23" s="24" customFormat="1" ht="45.75" customHeight="1" x14ac:dyDescent="0.25">
      <c r="A120" s="22">
        <v>119</v>
      </c>
      <c r="B120" s="19" t="s">
        <v>65</v>
      </c>
      <c r="C120" s="19" t="s">
        <v>141</v>
      </c>
      <c r="D120" s="19" t="s">
        <v>144</v>
      </c>
      <c r="E120" s="19" t="s">
        <v>147</v>
      </c>
      <c r="F120" s="19">
        <v>817</v>
      </c>
      <c r="G120" s="19">
        <f t="shared" si="29"/>
        <v>9804</v>
      </c>
      <c r="H120" s="19">
        <f>(F120/12)*8</f>
        <v>544.66666666666663</v>
      </c>
      <c r="I120" s="19">
        <f>+(37.5)*8</f>
        <v>300</v>
      </c>
      <c r="J120" s="19">
        <v>0</v>
      </c>
      <c r="K120" s="19">
        <v>0</v>
      </c>
      <c r="L120" s="19">
        <f t="shared" si="30"/>
        <v>844.66666666666663</v>
      </c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spans="1:23" s="24" customFormat="1" ht="45.75" customHeight="1" x14ac:dyDescent="0.25">
      <c r="A121" s="22">
        <v>120</v>
      </c>
      <c r="B121" s="19" t="s">
        <v>53</v>
      </c>
      <c r="C121" s="19" t="s">
        <v>141</v>
      </c>
      <c r="D121" s="19" t="s">
        <v>144</v>
      </c>
      <c r="E121" s="19" t="s">
        <v>147</v>
      </c>
      <c r="F121" s="19">
        <v>817</v>
      </c>
      <c r="G121" s="19">
        <f t="shared" si="29"/>
        <v>9804</v>
      </c>
      <c r="H121" s="19">
        <f>(F121/12)*7</f>
        <v>476.58333333333331</v>
      </c>
      <c r="I121" s="19">
        <f>+(37.5)*7</f>
        <v>262.5</v>
      </c>
      <c r="J121" s="19">
        <v>0</v>
      </c>
      <c r="K121" s="19">
        <v>0</v>
      </c>
      <c r="L121" s="19">
        <f t="shared" si="30"/>
        <v>739.08333333333326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spans="1:23" s="24" customFormat="1" ht="45.75" customHeight="1" x14ac:dyDescent="0.25">
      <c r="A122" s="22">
        <v>121</v>
      </c>
      <c r="B122" s="19" t="s">
        <v>114</v>
      </c>
      <c r="C122" s="19" t="s">
        <v>141</v>
      </c>
      <c r="D122" s="19" t="s">
        <v>144</v>
      </c>
      <c r="E122" s="19" t="s">
        <v>151</v>
      </c>
      <c r="F122" s="19">
        <v>1676</v>
      </c>
      <c r="G122" s="19">
        <f t="shared" si="29"/>
        <v>20112</v>
      </c>
      <c r="H122" s="19">
        <f>(F122/12)*11</f>
        <v>1536.3333333333333</v>
      </c>
      <c r="I122" s="19">
        <f>+(37.5)*11</f>
        <v>412.5</v>
      </c>
      <c r="J122" s="19">
        <v>0</v>
      </c>
      <c r="K122" s="19">
        <v>0</v>
      </c>
      <c r="L122" s="19">
        <f t="shared" si="30"/>
        <v>1948.8333333333333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spans="1:23" s="24" customFormat="1" ht="45.75" customHeight="1" x14ac:dyDescent="0.25">
      <c r="A123" s="22">
        <v>122</v>
      </c>
      <c r="B123" s="19" t="s">
        <v>115</v>
      </c>
      <c r="C123" s="19" t="s">
        <v>141</v>
      </c>
      <c r="D123" s="19" t="s">
        <v>144</v>
      </c>
      <c r="E123" s="19" t="s">
        <v>147</v>
      </c>
      <c r="F123" s="19">
        <v>817</v>
      </c>
      <c r="G123" s="19">
        <f t="shared" si="29"/>
        <v>9804</v>
      </c>
      <c r="H123" s="19">
        <f>(F123/12)*11</f>
        <v>748.91666666666663</v>
      </c>
      <c r="I123" s="19">
        <f>+(37.5)*11</f>
        <v>412.5</v>
      </c>
      <c r="J123" s="19">
        <v>0</v>
      </c>
      <c r="K123" s="19">
        <v>0</v>
      </c>
      <c r="L123" s="19">
        <f t="shared" si="30"/>
        <v>1161.4166666666665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spans="1:23" s="24" customFormat="1" ht="45.75" customHeight="1" x14ac:dyDescent="0.25">
      <c r="A124" s="22">
        <v>123</v>
      </c>
      <c r="B124" s="19" t="s">
        <v>71</v>
      </c>
      <c r="C124" s="19" t="s">
        <v>141</v>
      </c>
      <c r="D124" s="19" t="s">
        <v>144</v>
      </c>
      <c r="E124" s="19" t="s">
        <v>148</v>
      </c>
      <c r="F124" s="19">
        <v>1412</v>
      </c>
      <c r="G124" s="19">
        <f t="shared" si="29"/>
        <v>16944</v>
      </c>
      <c r="H124" s="19">
        <f t="shared" ref="H124:H125" si="38">(F124/12)*11</f>
        <v>1294.3333333333335</v>
      </c>
      <c r="I124" s="19">
        <f t="shared" ref="I124:I125" si="39">+(37.5)*11</f>
        <v>412.5</v>
      </c>
      <c r="J124" s="19">
        <v>0</v>
      </c>
      <c r="K124" s="19">
        <v>0</v>
      </c>
      <c r="L124" s="19">
        <f t="shared" si="30"/>
        <v>1706.8333333333335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spans="1:23" s="24" customFormat="1" ht="45.75" customHeight="1" x14ac:dyDescent="0.25">
      <c r="A125" s="22">
        <v>124</v>
      </c>
      <c r="B125" s="19" t="s">
        <v>62</v>
      </c>
      <c r="C125" s="19" t="s">
        <v>141</v>
      </c>
      <c r="D125" s="19" t="s">
        <v>144</v>
      </c>
      <c r="E125" s="19" t="s">
        <v>151</v>
      </c>
      <c r="F125" s="19">
        <v>1676</v>
      </c>
      <c r="G125" s="19">
        <f t="shared" si="29"/>
        <v>20112</v>
      </c>
      <c r="H125" s="19">
        <f t="shared" si="38"/>
        <v>1536.3333333333333</v>
      </c>
      <c r="I125" s="19">
        <f t="shared" si="39"/>
        <v>412.5</v>
      </c>
      <c r="J125" s="19">
        <v>0</v>
      </c>
      <c r="K125" s="19">
        <v>0</v>
      </c>
      <c r="L125" s="19">
        <f t="shared" si="30"/>
        <v>1948.8333333333333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spans="1:23" s="24" customFormat="1" ht="45.75" customHeight="1" x14ac:dyDescent="0.25">
      <c r="A126" s="22">
        <v>125</v>
      </c>
      <c r="B126" s="19" t="s">
        <v>116</v>
      </c>
      <c r="C126" s="19" t="s">
        <v>141</v>
      </c>
      <c r="D126" s="19" t="s">
        <v>144</v>
      </c>
      <c r="E126" s="19" t="s">
        <v>150</v>
      </c>
      <c r="F126" s="19">
        <v>2418</v>
      </c>
      <c r="G126" s="19">
        <f>F126*12</f>
        <v>29016</v>
      </c>
      <c r="H126" s="19">
        <f>(F126/12)*5</f>
        <v>1007.5</v>
      </c>
      <c r="I126" s="19">
        <f>+(37.5)*5</f>
        <v>187.5</v>
      </c>
      <c r="J126" s="19">
        <v>0</v>
      </c>
      <c r="K126" s="19">
        <v>0</v>
      </c>
      <c r="L126" s="19">
        <f t="shared" si="30"/>
        <v>1195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spans="1:23" s="24" customFormat="1" ht="45.75" customHeight="1" x14ac:dyDescent="0.25">
      <c r="A127" s="22">
        <v>126</v>
      </c>
      <c r="B127" s="19" t="s">
        <v>49</v>
      </c>
      <c r="C127" s="19" t="s">
        <v>141</v>
      </c>
      <c r="D127" s="19" t="s">
        <v>143</v>
      </c>
      <c r="E127" s="19" t="s">
        <v>147</v>
      </c>
      <c r="F127" s="19">
        <v>817</v>
      </c>
      <c r="G127" s="19">
        <f t="shared" ref="G127:G190" si="40">F127*12</f>
        <v>9804</v>
      </c>
      <c r="H127" s="19">
        <f>(F127/12)*11</f>
        <v>748.91666666666663</v>
      </c>
      <c r="I127" s="19">
        <f>+(37.5)*11</f>
        <v>412.5</v>
      </c>
      <c r="J127" s="19">
        <v>0</v>
      </c>
      <c r="K127" s="19">
        <v>0</v>
      </c>
      <c r="L127" s="19">
        <f t="shared" si="30"/>
        <v>1161.4166666666665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spans="1:23" s="24" customFormat="1" ht="45.75" customHeight="1" x14ac:dyDescent="0.25">
      <c r="A128" s="22">
        <v>127</v>
      </c>
      <c r="B128" s="19" t="s">
        <v>85</v>
      </c>
      <c r="C128" s="19" t="s">
        <v>141</v>
      </c>
      <c r="D128" s="19" t="s">
        <v>144</v>
      </c>
      <c r="E128" s="19" t="s">
        <v>149</v>
      </c>
      <c r="F128" s="19">
        <v>1212</v>
      </c>
      <c r="G128" s="19">
        <f t="shared" si="40"/>
        <v>14544</v>
      </c>
      <c r="H128" s="19">
        <f>(F128/12)*11</f>
        <v>1111</v>
      </c>
      <c r="I128" s="19">
        <f>+(37.5)*11</f>
        <v>412.5</v>
      </c>
      <c r="J128" s="19">
        <v>0</v>
      </c>
      <c r="K128" s="19">
        <v>0</v>
      </c>
      <c r="L128" s="19">
        <f t="shared" ref="L128:L193" si="41">H128+I128+J128+K128</f>
        <v>1523.5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spans="1:23" s="24" customFormat="1" ht="45.75" customHeight="1" x14ac:dyDescent="0.25">
      <c r="A129" s="22">
        <v>128</v>
      </c>
      <c r="B129" s="19" t="s">
        <v>94</v>
      </c>
      <c r="C129" s="19" t="s">
        <v>141</v>
      </c>
      <c r="D129" s="19" t="s">
        <v>144</v>
      </c>
      <c r="E129" s="19" t="s">
        <v>152</v>
      </c>
      <c r="F129" s="19">
        <v>1141.3</v>
      </c>
      <c r="G129" s="19">
        <f t="shared" si="40"/>
        <v>13695.599999999999</v>
      </c>
      <c r="H129" s="19">
        <f>(F129/12)*11</f>
        <v>1046.1916666666666</v>
      </c>
      <c r="I129" s="19">
        <f>+(37.5)*11</f>
        <v>412.5</v>
      </c>
      <c r="J129" s="19">
        <v>0</v>
      </c>
      <c r="K129" s="19">
        <v>0</v>
      </c>
      <c r="L129" s="19">
        <f t="shared" si="41"/>
        <v>1458.6916666666666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spans="1:23" s="24" customFormat="1" ht="45.75" customHeight="1" x14ac:dyDescent="0.25">
      <c r="A130" s="22">
        <v>129</v>
      </c>
      <c r="B130" s="19" t="s">
        <v>62</v>
      </c>
      <c r="C130" s="19" t="s">
        <v>141</v>
      </c>
      <c r="D130" s="19" t="s">
        <v>144</v>
      </c>
      <c r="E130" s="19" t="s">
        <v>151</v>
      </c>
      <c r="F130" s="19">
        <v>1676</v>
      </c>
      <c r="G130" s="19">
        <f t="shared" si="40"/>
        <v>20112</v>
      </c>
      <c r="H130" s="19">
        <f>(F130/12)*7</f>
        <v>977.66666666666663</v>
      </c>
      <c r="I130" s="19">
        <f>+(37.5)*7</f>
        <v>262.5</v>
      </c>
      <c r="J130" s="19">
        <v>0</v>
      </c>
      <c r="K130" s="19">
        <v>692</v>
      </c>
      <c r="L130" s="19">
        <f>H130+I130+J130+K130</f>
        <v>1932.1666666666665</v>
      </c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spans="1:23" s="24" customFormat="1" ht="45.75" customHeight="1" x14ac:dyDescent="0.25">
      <c r="A131" s="22">
        <v>130</v>
      </c>
      <c r="B131" s="19" t="s">
        <v>71</v>
      </c>
      <c r="C131" s="19" t="s">
        <v>141</v>
      </c>
      <c r="D131" s="19" t="s">
        <v>144</v>
      </c>
      <c r="E131" s="19" t="s">
        <v>148</v>
      </c>
      <c r="F131" s="19">
        <v>1412</v>
      </c>
      <c r="G131" s="19">
        <f t="shared" si="40"/>
        <v>16944</v>
      </c>
      <c r="H131" s="19">
        <f>(F131/12)*11</f>
        <v>1294.3333333333335</v>
      </c>
      <c r="I131" s="19">
        <f>+(37.5)*11</f>
        <v>412.5</v>
      </c>
      <c r="J131" s="19">
        <v>0</v>
      </c>
      <c r="K131" s="19">
        <v>0</v>
      </c>
      <c r="L131" s="19">
        <f t="shared" si="41"/>
        <v>1706.8333333333335</v>
      </c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spans="1:23" s="24" customFormat="1" ht="45.75" customHeight="1" x14ac:dyDescent="0.25">
      <c r="A132" s="22">
        <v>131</v>
      </c>
      <c r="B132" s="19" t="s">
        <v>117</v>
      </c>
      <c r="C132" s="19" t="s">
        <v>141</v>
      </c>
      <c r="D132" s="19" t="s">
        <v>143</v>
      </c>
      <c r="E132" s="19" t="s">
        <v>147</v>
      </c>
      <c r="F132" s="19">
        <v>817</v>
      </c>
      <c r="G132" s="19">
        <f>F132*12</f>
        <v>9804</v>
      </c>
      <c r="H132" s="19">
        <f>(F132/12)*4</f>
        <v>272.33333333333331</v>
      </c>
      <c r="I132" s="19">
        <f>+(37.5)*4</f>
        <v>150</v>
      </c>
      <c r="J132" s="19">
        <v>0</v>
      </c>
      <c r="K132" s="19">
        <v>0</v>
      </c>
      <c r="L132" s="19">
        <f t="shared" si="41"/>
        <v>422.33333333333331</v>
      </c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spans="1:23" s="24" customFormat="1" ht="45.75" customHeight="1" x14ac:dyDescent="0.25">
      <c r="A133" s="22">
        <v>132</v>
      </c>
      <c r="B133" s="19" t="s">
        <v>91</v>
      </c>
      <c r="C133" s="19" t="s">
        <v>141</v>
      </c>
      <c r="D133" s="25" t="s">
        <v>143</v>
      </c>
      <c r="E133" s="19" t="s">
        <v>151</v>
      </c>
      <c r="F133" s="19">
        <v>1676</v>
      </c>
      <c r="G133" s="19">
        <f t="shared" si="40"/>
        <v>20112</v>
      </c>
      <c r="H133" s="19">
        <f>(F133/12)*9</f>
        <v>1257</v>
      </c>
      <c r="I133" s="19">
        <f>+(37.5)*9</f>
        <v>337.5</v>
      </c>
      <c r="J133" s="19">
        <v>0</v>
      </c>
      <c r="K133" s="19">
        <v>0</v>
      </c>
      <c r="L133" s="19">
        <f t="shared" si="41"/>
        <v>1594.5</v>
      </c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1:23" s="24" customFormat="1" ht="45.75" customHeight="1" x14ac:dyDescent="0.25">
      <c r="A134" s="22">
        <v>133</v>
      </c>
      <c r="B134" s="19" t="s">
        <v>118</v>
      </c>
      <c r="C134" s="19" t="s">
        <v>141</v>
      </c>
      <c r="D134" s="19" t="s">
        <v>146</v>
      </c>
      <c r="E134" s="19" t="s">
        <v>149</v>
      </c>
      <c r="F134" s="19">
        <v>1212</v>
      </c>
      <c r="G134" s="19">
        <f>F134*12</f>
        <v>14544</v>
      </c>
      <c r="H134" s="19">
        <f>(F134/12)*6</f>
        <v>606</v>
      </c>
      <c r="I134" s="19">
        <f>+(37.5)*6</f>
        <v>225</v>
      </c>
      <c r="J134" s="19">
        <v>0</v>
      </c>
      <c r="K134" s="19">
        <v>0</v>
      </c>
      <c r="L134" s="19">
        <f t="shared" si="41"/>
        <v>831</v>
      </c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1:23" s="24" customFormat="1" ht="45.75" customHeight="1" x14ac:dyDescent="0.25">
      <c r="A135" s="22">
        <v>134</v>
      </c>
      <c r="B135" s="19" t="s">
        <v>86</v>
      </c>
      <c r="C135" s="19" t="s">
        <v>141</v>
      </c>
      <c r="D135" s="19" t="s">
        <v>144</v>
      </c>
      <c r="E135" s="19" t="s">
        <v>156</v>
      </c>
      <c r="F135" s="19">
        <v>3247</v>
      </c>
      <c r="G135" s="19">
        <f>F135*12</f>
        <v>38964</v>
      </c>
      <c r="H135" s="19">
        <f>(F135/12)*6</f>
        <v>1623.5</v>
      </c>
      <c r="I135" s="19">
        <f>+(37.5)*6</f>
        <v>225</v>
      </c>
      <c r="J135" s="19">
        <v>0</v>
      </c>
      <c r="K135" s="19">
        <v>0</v>
      </c>
      <c r="L135" s="19">
        <f t="shared" si="41"/>
        <v>1848.5</v>
      </c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1:23" s="24" customFormat="1" ht="45.75" customHeight="1" x14ac:dyDescent="0.25">
      <c r="A136" s="22">
        <v>135</v>
      </c>
      <c r="B136" s="19" t="s">
        <v>90</v>
      </c>
      <c r="C136" s="19" t="s">
        <v>141</v>
      </c>
      <c r="D136" s="19" t="s">
        <v>144</v>
      </c>
      <c r="E136" s="19" t="s">
        <v>157</v>
      </c>
      <c r="F136" s="19">
        <v>2115</v>
      </c>
      <c r="G136" s="19">
        <f>F136*12</f>
        <v>25380</v>
      </c>
      <c r="H136" s="19">
        <f>(F136/12)*6</f>
        <v>1057.5</v>
      </c>
      <c r="I136" s="19">
        <f>+(37.5)*6</f>
        <v>225</v>
      </c>
      <c r="J136" s="19">
        <v>0</v>
      </c>
      <c r="K136" s="19">
        <v>0</v>
      </c>
      <c r="L136" s="19">
        <f t="shared" si="41"/>
        <v>1282.5</v>
      </c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1:23" s="24" customFormat="1" ht="45.75" customHeight="1" x14ac:dyDescent="0.25">
      <c r="A137" s="22">
        <v>136</v>
      </c>
      <c r="B137" s="19" t="s">
        <v>71</v>
      </c>
      <c r="C137" s="19" t="s">
        <v>141</v>
      </c>
      <c r="D137" s="19" t="s">
        <v>144</v>
      </c>
      <c r="E137" s="19" t="s">
        <v>148</v>
      </c>
      <c r="F137" s="19">
        <v>1412</v>
      </c>
      <c r="G137" s="19">
        <f t="shared" si="40"/>
        <v>16944</v>
      </c>
      <c r="H137" s="19">
        <f>(F137/12)*11</f>
        <v>1294.3333333333335</v>
      </c>
      <c r="I137" s="19">
        <f>+(37.5)*11</f>
        <v>412.5</v>
      </c>
      <c r="J137" s="19">
        <v>0</v>
      </c>
      <c r="K137" s="19">
        <v>0</v>
      </c>
      <c r="L137" s="19">
        <f t="shared" si="41"/>
        <v>1706.8333333333335</v>
      </c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1:23" s="24" customFormat="1" ht="45.75" customHeight="1" x14ac:dyDescent="0.25">
      <c r="A138" s="22">
        <v>137</v>
      </c>
      <c r="B138" s="19" t="s">
        <v>59</v>
      </c>
      <c r="C138" s="19" t="s">
        <v>142</v>
      </c>
      <c r="D138" s="19" t="s">
        <v>145</v>
      </c>
      <c r="E138" s="19" t="s">
        <v>142</v>
      </c>
      <c r="F138" s="19">
        <v>600</v>
      </c>
      <c r="G138" s="19">
        <f t="shared" si="40"/>
        <v>7200</v>
      </c>
      <c r="H138" s="19">
        <f t="shared" ref="H138:H139" si="42">(F138/12)*11</f>
        <v>550</v>
      </c>
      <c r="I138" s="19">
        <f t="shared" ref="I138:I139" si="43">+(37.5)*11</f>
        <v>412.5</v>
      </c>
      <c r="J138" s="19">
        <v>0</v>
      </c>
      <c r="K138" s="19">
        <v>0</v>
      </c>
      <c r="L138" s="19">
        <f t="shared" si="41"/>
        <v>962.5</v>
      </c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1:23" s="24" customFormat="1" ht="45.75" customHeight="1" x14ac:dyDescent="0.25">
      <c r="A139" s="22">
        <v>138</v>
      </c>
      <c r="B139" s="19" t="s">
        <v>119</v>
      </c>
      <c r="C139" s="19" t="s">
        <v>141</v>
      </c>
      <c r="D139" s="19" t="s">
        <v>144</v>
      </c>
      <c r="E139" s="19" t="s">
        <v>151</v>
      </c>
      <c r="F139" s="19">
        <v>1676</v>
      </c>
      <c r="G139" s="19">
        <f t="shared" si="40"/>
        <v>20112</v>
      </c>
      <c r="H139" s="19">
        <f t="shared" si="42"/>
        <v>1536.3333333333333</v>
      </c>
      <c r="I139" s="19">
        <f t="shared" si="43"/>
        <v>412.5</v>
      </c>
      <c r="J139" s="19">
        <v>0</v>
      </c>
      <c r="K139" s="19">
        <v>0</v>
      </c>
      <c r="L139" s="19">
        <f t="shared" si="41"/>
        <v>1948.8333333333333</v>
      </c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spans="1:23" s="24" customFormat="1" ht="45.75" customHeight="1" x14ac:dyDescent="0.25">
      <c r="A140" s="22">
        <v>139</v>
      </c>
      <c r="B140" s="19" t="s">
        <v>59</v>
      </c>
      <c r="C140" s="19" t="s">
        <v>142</v>
      </c>
      <c r="D140" s="19" t="s">
        <v>145</v>
      </c>
      <c r="E140" s="19" t="s">
        <v>142</v>
      </c>
      <c r="F140" s="19">
        <v>596</v>
      </c>
      <c r="G140" s="19">
        <f t="shared" ref="G140" si="44">F140*12</f>
        <v>7152</v>
      </c>
      <c r="H140" s="19">
        <f>(F140/12)*2</f>
        <v>99.333333333333329</v>
      </c>
      <c r="I140" s="19">
        <f>+(37.5)*2</f>
        <v>75</v>
      </c>
      <c r="J140" s="19">
        <v>0</v>
      </c>
      <c r="K140" s="19">
        <v>0</v>
      </c>
      <c r="L140" s="19">
        <f t="shared" ref="L140" si="45">H140+I140+J140+K140</f>
        <v>174.33333333333331</v>
      </c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spans="1:23" s="24" customFormat="1" ht="45.75" customHeight="1" x14ac:dyDescent="0.25">
      <c r="A141" s="22">
        <v>140</v>
      </c>
      <c r="B141" s="19" t="s">
        <v>59</v>
      </c>
      <c r="C141" s="19" t="s">
        <v>142</v>
      </c>
      <c r="D141" s="19" t="s">
        <v>145</v>
      </c>
      <c r="E141" s="19" t="s">
        <v>142</v>
      </c>
      <c r="F141" s="19">
        <v>818</v>
      </c>
      <c r="G141" s="19">
        <f t="shared" si="40"/>
        <v>9816</v>
      </c>
      <c r="H141" s="19">
        <f>(F141/12)*11</f>
        <v>749.83333333333337</v>
      </c>
      <c r="I141" s="19">
        <f>+(37.5)*11</f>
        <v>412.5</v>
      </c>
      <c r="J141" s="19">
        <v>106.51</v>
      </c>
      <c r="K141" s="19">
        <v>0</v>
      </c>
      <c r="L141" s="19">
        <f t="shared" si="41"/>
        <v>1268.8433333333335</v>
      </c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spans="1:23" s="24" customFormat="1" ht="45.75" customHeight="1" x14ac:dyDescent="0.25">
      <c r="A142" s="22">
        <v>141</v>
      </c>
      <c r="B142" s="19" t="s">
        <v>59</v>
      </c>
      <c r="C142" s="19" t="s">
        <v>142</v>
      </c>
      <c r="D142" s="19" t="s">
        <v>145</v>
      </c>
      <c r="E142" s="19" t="s">
        <v>142</v>
      </c>
      <c r="F142" s="19">
        <v>596</v>
      </c>
      <c r="G142" s="19">
        <f t="shared" si="40"/>
        <v>7152</v>
      </c>
      <c r="H142" s="19">
        <f>(F142/12)*11</f>
        <v>546.33333333333326</v>
      </c>
      <c r="I142" s="19">
        <f>+(37.5)*11</f>
        <v>412.5</v>
      </c>
      <c r="J142" s="19">
        <v>40.98</v>
      </c>
      <c r="K142" s="19">
        <v>0</v>
      </c>
      <c r="L142" s="19">
        <f t="shared" si="41"/>
        <v>999.81333333333328</v>
      </c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spans="1:23" s="24" customFormat="1" ht="45.75" customHeight="1" x14ac:dyDescent="0.25">
      <c r="A143" s="22">
        <v>142</v>
      </c>
      <c r="B143" s="19" t="s">
        <v>99</v>
      </c>
      <c r="C143" s="19" t="s">
        <v>141</v>
      </c>
      <c r="D143" s="19" t="s">
        <v>144</v>
      </c>
      <c r="E143" s="19" t="s">
        <v>153</v>
      </c>
      <c r="F143" s="19">
        <v>733</v>
      </c>
      <c r="G143" s="19">
        <f>F143*12</f>
        <v>8796</v>
      </c>
      <c r="H143" s="19">
        <f>(F143/12)*1</f>
        <v>61.083333333333336</v>
      </c>
      <c r="I143" s="19">
        <f>+(37.5)*1</f>
        <v>37.5</v>
      </c>
      <c r="J143" s="19">
        <v>0</v>
      </c>
      <c r="K143" s="19">
        <v>0</v>
      </c>
      <c r="L143" s="19">
        <f t="shared" si="41"/>
        <v>98.583333333333343</v>
      </c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spans="1:23" s="24" customFormat="1" ht="45.75" customHeight="1" x14ac:dyDescent="0.25">
      <c r="A144" s="22">
        <v>143</v>
      </c>
      <c r="B144" s="19" t="s">
        <v>120</v>
      </c>
      <c r="C144" s="19" t="s">
        <v>141</v>
      </c>
      <c r="D144" s="19" t="s">
        <v>144</v>
      </c>
      <c r="E144" s="19" t="s">
        <v>151</v>
      </c>
      <c r="F144" s="19">
        <v>1676</v>
      </c>
      <c r="G144" s="19">
        <f t="shared" si="40"/>
        <v>20112</v>
      </c>
      <c r="H144" s="19">
        <f>(F144/12)*11</f>
        <v>1536.3333333333333</v>
      </c>
      <c r="I144" s="19">
        <f>+(37.5)*11</f>
        <v>412.5</v>
      </c>
      <c r="J144" s="19">
        <v>0</v>
      </c>
      <c r="K144" s="19">
        <v>0</v>
      </c>
      <c r="L144" s="19">
        <f t="shared" si="41"/>
        <v>1948.8333333333333</v>
      </c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spans="1:23" s="24" customFormat="1" ht="45.75" customHeight="1" x14ac:dyDescent="0.25">
      <c r="A145" s="22">
        <v>144</v>
      </c>
      <c r="B145" s="19" t="s">
        <v>121</v>
      </c>
      <c r="C145" s="19" t="s">
        <v>141</v>
      </c>
      <c r="D145" s="19" t="s">
        <v>144</v>
      </c>
      <c r="E145" s="19" t="s">
        <v>159</v>
      </c>
      <c r="F145" s="19">
        <v>675</v>
      </c>
      <c r="G145" s="19">
        <f t="shared" si="40"/>
        <v>8100</v>
      </c>
      <c r="H145" s="19">
        <f>(F145/12)*11</f>
        <v>618.75</v>
      </c>
      <c r="I145" s="19">
        <f>+(37.5)*11</f>
        <v>412.5</v>
      </c>
      <c r="J145" s="19">
        <v>0</v>
      </c>
      <c r="K145" s="19">
        <v>0</v>
      </c>
      <c r="L145" s="19">
        <f t="shared" si="41"/>
        <v>1031.25</v>
      </c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spans="1:23" s="24" customFormat="1" ht="45.75" customHeight="1" x14ac:dyDescent="0.25">
      <c r="A146" s="22">
        <v>145</v>
      </c>
      <c r="B146" s="19" t="s">
        <v>75</v>
      </c>
      <c r="C146" s="19" t="s">
        <v>141</v>
      </c>
      <c r="D146" s="19" t="s">
        <v>144</v>
      </c>
      <c r="E146" s="19" t="s">
        <v>151</v>
      </c>
      <c r="F146" s="19">
        <v>1676</v>
      </c>
      <c r="G146" s="19">
        <f t="shared" si="40"/>
        <v>20112</v>
      </c>
      <c r="H146" s="19">
        <f>(F146/12)*11</f>
        <v>1536.3333333333333</v>
      </c>
      <c r="I146" s="19">
        <f>+(37.5)*11</f>
        <v>412.5</v>
      </c>
      <c r="J146" s="19">
        <v>0</v>
      </c>
      <c r="K146" s="19">
        <v>0</v>
      </c>
      <c r="L146" s="19">
        <f t="shared" si="41"/>
        <v>1948.8333333333333</v>
      </c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spans="1:23" s="24" customFormat="1" ht="45.75" customHeight="1" x14ac:dyDescent="0.25">
      <c r="A147" s="22">
        <v>146</v>
      </c>
      <c r="B147" s="19" t="s">
        <v>75</v>
      </c>
      <c r="C147" s="19" t="s">
        <v>141</v>
      </c>
      <c r="D147" s="19" t="s">
        <v>144</v>
      </c>
      <c r="E147" s="19" t="s">
        <v>151</v>
      </c>
      <c r="F147" s="19">
        <v>1676</v>
      </c>
      <c r="G147" s="19">
        <f t="shared" si="40"/>
        <v>20112</v>
      </c>
      <c r="H147" s="19">
        <f>(F147/12)*11</f>
        <v>1536.3333333333333</v>
      </c>
      <c r="I147" s="19">
        <f>+(37.5)*11</f>
        <v>412.5</v>
      </c>
      <c r="J147" s="19">
        <v>0</v>
      </c>
      <c r="K147" s="19">
        <v>0</v>
      </c>
      <c r="L147" s="19">
        <f t="shared" si="41"/>
        <v>1948.8333333333333</v>
      </c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spans="1:23" s="24" customFormat="1" ht="45.75" customHeight="1" x14ac:dyDescent="0.25">
      <c r="A148" s="22">
        <v>147</v>
      </c>
      <c r="B148" s="19" t="s">
        <v>53</v>
      </c>
      <c r="C148" s="19" t="s">
        <v>141</v>
      </c>
      <c r="D148" s="25" t="s">
        <v>143</v>
      </c>
      <c r="E148" s="19" t="s">
        <v>147</v>
      </c>
      <c r="F148" s="19">
        <v>817</v>
      </c>
      <c r="G148" s="19">
        <f t="shared" si="40"/>
        <v>9804</v>
      </c>
      <c r="H148" s="19">
        <f>(F148/12)*5</f>
        <v>340.41666666666663</v>
      </c>
      <c r="I148" s="19">
        <f>+(37.5)*5</f>
        <v>187.5</v>
      </c>
      <c r="J148" s="19">
        <v>0</v>
      </c>
      <c r="K148" s="19">
        <v>0</v>
      </c>
      <c r="L148" s="19">
        <f t="shared" si="41"/>
        <v>527.91666666666663</v>
      </c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spans="1:23" s="24" customFormat="1" ht="45.75" customHeight="1" x14ac:dyDescent="0.25">
      <c r="A149" s="22">
        <v>148</v>
      </c>
      <c r="B149" s="19" t="s">
        <v>55</v>
      </c>
      <c r="C149" s="19" t="s">
        <v>141</v>
      </c>
      <c r="D149" s="19" t="s">
        <v>144</v>
      </c>
      <c r="E149" s="19" t="s">
        <v>151</v>
      </c>
      <c r="F149" s="19">
        <v>1676</v>
      </c>
      <c r="G149" s="19">
        <f t="shared" si="40"/>
        <v>20112</v>
      </c>
      <c r="H149" s="19">
        <f>(F149/12)*11</f>
        <v>1536.3333333333333</v>
      </c>
      <c r="I149" s="19">
        <f>+(37.5)*11</f>
        <v>412.5</v>
      </c>
      <c r="J149" s="19">
        <v>0</v>
      </c>
      <c r="K149" s="19">
        <v>0</v>
      </c>
      <c r="L149" s="19">
        <f t="shared" si="41"/>
        <v>1948.8333333333333</v>
      </c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 spans="1:23" s="24" customFormat="1" ht="45.75" customHeight="1" x14ac:dyDescent="0.25">
      <c r="A150" s="22">
        <v>149</v>
      </c>
      <c r="B150" s="19" t="s">
        <v>51</v>
      </c>
      <c r="C150" s="19" t="s">
        <v>141</v>
      </c>
      <c r="D150" s="19" t="s">
        <v>144</v>
      </c>
      <c r="E150" s="19" t="s">
        <v>151</v>
      </c>
      <c r="F150" s="19">
        <v>1676</v>
      </c>
      <c r="G150" s="19">
        <f>F150*12</f>
        <v>20112</v>
      </c>
      <c r="H150" s="19">
        <f>(F150/12)*11</f>
        <v>1536.3333333333333</v>
      </c>
      <c r="I150" s="19">
        <f>+(37.5)*11</f>
        <v>412.5</v>
      </c>
      <c r="J150" s="19">
        <v>0</v>
      </c>
      <c r="K150" s="19">
        <v>1571</v>
      </c>
      <c r="L150" s="19">
        <f t="shared" si="41"/>
        <v>3519.833333333333</v>
      </c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 spans="1:23" s="24" customFormat="1" ht="45.75" customHeight="1" x14ac:dyDescent="0.25">
      <c r="A151" s="22">
        <v>150</v>
      </c>
      <c r="B151" s="19" t="s">
        <v>122</v>
      </c>
      <c r="C151" s="19" t="s">
        <v>141</v>
      </c>
      <c r="D151" s="19" t="s">
        <v>144</v>
      </c>
      <c r="E151" s="19" t="s">
        <v>156</v>
      </c>
      <c r="F151" s="19">
        <v>3247</v>
      </c>
      <c r="G151" s="19">
        <f>F151*12</f>
        <v>38964</v>
      </c>
      <c r="H151" s="19">
        <f>(F151/12)*5</f>
        <v>1352.9166666666665</v>
      </c>
      <c r="I151" s="19">
        <f>+(37.5)*5</f>
        <v>187.5</v>
      </c>
      <c r="J151" s="19">
        <v>0</v>
      </c>
      <c r="K151" s="19">
        <v>0</v>
      </c>
      <c r="L151" s="19">
        <f t="shared" si="41"/>
        <v>1540.4166666666665</v>
      </c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spans="1:23" s="24" customFormat="1" ht="45.75" customHeight="1" x14ac:dyDescent="0.25">
      <c r="A152" s="22">
        <v>151</v>
      </c>
      <c r="B152" s="19" t="s">
        <v>168</v>
      </c>
      <c r="C152" s="19" t="s">
        <v>141</v>
      </c>
      <c r="D152" s="25" t="s">
        <v>143</v>
      </c>
      <c r="E152" s="19" t="s">
        <v>151</v>
      </c>
      <c r="F152" s="19">
        <v>1676</v>
      </c>
      <c r="G152" s="19">
        <f>F152*1</f>
        <v>1676</v>
      </c>
      <c r="H152" s="19">
        <f>(F152/12)*2</f>
        <v>279.33333333333331</v>
      </c>
      <c r="I152" s="19">
        <f>+(37.5)*2</f>
        <v>75</v>
      </c>
      <c r="J152" s="19">
        <v>0</v>
      </c>
      <c r="K152" s="19">
        <v>0</v>
      </c>
      <c r="L152" s="19">
        <f>H152+I152+J152+K152</f>
        <v>354.33333333333331</v>
      </c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spans="1:23" s="24" customFormat="1" ht="45.75" customHeight="1" x14ac:dyDescent="0.25">
      <c r="A153" s="22">
        <v>152</v>
      </c>
      <c r="B153" s="19" t="s">
        <v>55</v>
      </c>
      <c r="C153" s="19" t="s">
        <v>141</v>
      </c>
      <c r="D153" s="25" t="s">
        <v>143</v>
      </c>
      <c r="E153" s="19" t="s">
        <v>149</v>
      </c>
      <c r="F153" s="19">
        <v>1212</v>
      </c>
      <c r="G153" s="19">
        <f>F153*12</f>
        <v>14544</v>
      </c>
      <c r="H153" s="19">
        <f>(F153/12)*6</f>
        <v>606</v>
      </c>
      <c r="I153" s="19">
        <f>+(37.5)*6</f>
        <v>225</v>
      </c>
      <c r="J153" s="19">
        <v>0</v>
      </c>
      <c r="K153" s="19">
        <v>0</v>
      </c>
      <c r="L153" s="19">
        <f t="shared" si="41"/>
        <v>831</v>
      </c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 spans="1:23" s="24" customFormat="1" ht="45.75" customHeight="1" x14ac:dyDescent="0.25">
      <c r="A154" s="22">
        <v>153</v>
      </c>
      <c r="B154" s="19" t="s">
        <v>50</v>
      </c>
      <c r="C154" s="19" t="s">
        <v>142</v>
      </c>
      <c r="D154" s="19" t="s">
        <v>145</v>
      </c>
      <c r="E154" s="19" t="s">
        <v>142</v>
      </c>
      <c r="F154" s="19">
        <v>561</v>
      </c>
      <c r="G154" s="19">
        <f t="shared" si="40"/>
        <v>6732</v>
      </c>
      <c r="H154" s="19">
        <f>(F154/12)*11</f>
        <v>514.25</v>
      </c>
      <c r="I154" s="19">
        <f>+(37.5)*11</f>
        <v>412.5</v>
      </c>
      <c r="J154" s="19">
        <v>0</v>
      </c>
      <c r="K154" s="19">
        <v>0</v>
      </c>
      <c r="L154" s="19">
        <f t="shared" si="41"/>
        <v>926.75</v>
      </c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 spans="1:23" s="24" customFormat="1" ht="45.75" customHeight="1" x14ac:dyDescent="0.25">
      <c r="A155" s="22">
        <v>154</v>
      </c>
      <c r="B155" s="19" t="s">
        <v>70</v>
      </c>
      <c r="C155" s="19" t="s">
        <v>141</v>
      </c>
      <c r="D155" s="19" t="s">
        <v>144</v>
      </c>
      <c r="E155" s="19" t="s">
        <v>151</v>
      </c>
      <c r="F155" s="19">
        <v>1676</v>
      </c>
      <c r="G155" s="19">
        <f t="shared" si="40"/>
        <v>20112</v>
      </c>
      <c r="H155" s="19">
        <f>(F155/12)*11</f>
        <v>1536.3333333333333</v>
      </c>
      <c r="I155" s="19">
        <f>+(37.5)*11</f>
        <v>412.5</v>
      </c>
      <c r="J155" s="19">
        <v>0</v>
      </c>
      <c r="K155" s="19">
        <v>0</v>
      </c>
      <c r="L155" s="19">
        <f t="shared" si="41"/>
        <v>1948.8333333333333</v>
      </c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 spans="1:23" s="24" customFormat="1" ht="45.75" customHeight="1" x14ac:dyDescent="0.25">
      <c r="A156" s="22">
        <v>155</v>
      </c>
      <c r="B156" s="19" t="s">
        <v>123</v>
      </c>
      <c r="C156" s="19" t="s">
        <v>142</v>
      </c>
      <c r="D156" s="19" t="s">
        <v>145</v>
      </c>
      <c r="E156" s="19" t="s">
        <v>142</v>
      </c>
      <c r="F156" s="19">
        <v>596</v>
      </c>
      <c r="G156" s="19">
        <f t="shared" si="40"/>
        <v>7152</v>
      </c>
      <c r="H156" s="19">
        <f>(F156/12)*11</f>
        <v>546.33333333333326</v>
      </c>
      <c r="I156" s="19">
        <f>+(37.5)*11</f>
        <v>412.5</v>
      </c>
      <c r="J156" s="19">
        <v>0</v>
      </c>
      <c r="K156" s="19">
        <v>0</v>
      </c>
      <c r="L156" s="19">
        <f t="shared" si="41"/>
        <v>958.83333333333326</v>
      </c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 spans="1:23" s="24" customFormat="1" ht="45.75" customHeight="1" x14ac:dyDescent="0.25">
      <c r="A157" s="22">
        <v>156</v>
      </c>
      <c r="B157" s="19" t="s">
        <v>100</v>
      </c>
      <c r="C157" s="19" t="s">
        <v>141</v>
      </c>
      <c r="D157" s="19" t="s">
        <v>144</v>
      </c>
      <c r="E157" s="19" t="s">
        <v>149</v>
      </c>
      <c r="F157" s="19">
        <v>1212</v>
      </c>
      <c r="G157" s="19">
        <f t="shared" si="40"/>
        <v>14544</v>
      </c>
      <c r="H157" s="19">
        <f>(F157/12)*11</f>
        <v>1111</v>
      </c>
      <c r="I157" s="19">
        <f>+(37.5)*11</f>
        <v>412.5</v>
      </c>
      <c r="J157" s="19">
        <v>0</v>
      </c>
      <c r="K157" s="19">
        <v>0</v>
      </c>
      <c r="L157" s="19">
        <f t="shared" si="41"/>
        <v>1523.5</v>
      </c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spans="1:23" s="24" customFormat="1" ht="45.75" customHeight="1" x14ac:dyDescent="0.25">
      <c r="A158" s="22">
        <v>157</v>
      </c>
      <c r="B158" s="19" t="s">
        <v>89</v>
      </c>
      <c r="C158" s="19" t="s">
        <v>141</v>
      </c>
      <c r="D158" s="25" t="s">
        <v>143</v>
      </c>
      <c r="E158" s="19" t="s">
        <v>151</v>
      </c>
      <c r="F158" s="19">
        <v>1676</v>
      </c>
      <c r="G158" s="19">
        <f t="shared" si="40"/>
        <v>20112</v>
      </c>
      <c r="H158" s="19">
        <f>(F158/12)*7</f>
        <v>977.66666666666663</v>
      </c>
      <c r="I158" s="19">
        <f>+(37.5)*7</f>
        <v>262.5</v>
      </c>
      <c r="J158" s="19">
        <v>0</v>
      </c>
      <c r="K158" s="19">
        <v>0</v>
      </c>
      <c r="L158" s="19">
        <f t="shared" si="41"/>
        <v>1240.1666666666665</v>
      </c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spans="1:23" s="24" customFormat="1" ht="45.75" customHeight="1" x14ac:dyDescent="0.25">
      <c r="A159" s="22">
        <v>158</v>
      </c>
      <c r="B159" s="19" t="s">
        <v>123</v>
      </c>
      <c r="C159" s="19" t="s">
        <v>142</v>
      </c>
      <c r="D159" s="19" t="s">
        <v>145</v>
      </c>
      <c r="E159" s="19" t="s">
        <v>142</v>
      </c>
      <c r="F159" s="19">
        <v>596</v>
      </c>
      <c r="G159" s="19">
        <f t="shared" si="40"/>
        <v>7152</v>
      </c>
      <c r="H159" s="19">
        <f>(F159/12)*2</f>
        <v>99.333333333333329</v>
      </c>
      <c r="I159" s="19">
        <f>+(37.5)*2</f>
        <v>75</v>
      </c>
      <c r="J159" s="19">
        <v>0</v>
      </c>
      <c r="K159" s="19">
        <v>0</v>
      </c>
      <c r="L159" s="19">
        <f>H159+I159+J159+K159</f>
        <v>174.33333333333331</v>
      </c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 spans="1:23" s="24" customFormat="1" ht="45.75" customHeight="1" x14ac:dyDescent="0.25">
      <c r="A160" s="22">
        <v>159</v>
      </c>
      <c r="B160" s="19" t="s">
        <v>114</v>
      </c>
      <c r="C160" s="19" t="s">
        <v>141</v>
      </c>
      <c r="D160" s="19" t="s">
        <v>144</v>
      </c>
      <c r="E160" s="19" t="s">
        <v>151</v>
      </c>
      <c r="F160" s="19">
        <v>2100</v>
      </c>
      <c r="G160" s="19">
        <f t="shared" si="40"/>
        <v>25200</v>
      </c>
      <c r="H160" s="19">
        <f>(F160/12)*11</f>
        <v>1925</v>
      </c>
      <c r="I160" s="19">
        <f>+(37.5)*11</f>
        <v>412.5</v>
      </c>
      <c r="J160" s="19">
        <v>0</v>
      </c>
      <c r="K160" s="19">
        <v>0</v>
      </c>
      <c r="L160" s="19">
        <f t="shared" si="41"/>
        <v>2337.5</v>
      </c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 spans="1:23" s="24" customFormat="1" ht="45.75" customHeight="1" x14ac:dyDescent="0.25">
      <c r="A161" s="22">
        <v>160</v>
      </c>
      <c r="B161" s="19" t="s">
        <v>59</v>
      </c>
      <c r="C161" s="19" t="s">
        <v>142</v>
      </c>
      <c r="D161" s="19" t="s">
        <v>145</v>
      </c>
      <c r="E161" s="19" t="s">
        <v>142</v>
      </c>
      <c r="F161" s="19">
        <v>596</v>
      </c>
      <c r="G161" s="19">
        <f>F161*12</f>
        <v>7152</v>
      </c>
      <c r="H161" s="19">
        <f>(F161/12)*6</f>
        <v>298</v>
      </c>
      <c r="I161" s="19">
        <f>+(37.5)*6</f>
        <v>225</v>
      </c>
      <c r="J161" s="19">
        <v>188.73</v>
      </c>
      <c r="K161" s="19">
        <v>0</v>
      </c>
      <c r="L161" s="19">
        <f t="shared" si="41"/>
        <v>711.73</v>
      </c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spans="1:23" s="24" customFormat="1" ht="45.75" customHeight="1" x14ac:dyDescent="0.25">
      <c r="A162" s="22">
        <v>161</v>
      </c>
      <c r="B162" s="19" t="s">
        <v>124</v>
      </c>
      <c r="C162" s="19" t="s">
        <v>141</v>
      </c>
      <c r="D162" s="19" t="s">
        <v>144</v>
      </c>
      <c r="E162" s="19" t="s">
        <v>147</v>
      </c>
      <c r="F162" s="19">
        <v>817</v>
      </c>
      <c r="G162" s="19">
        <f>F162*12</f>
        <v>9804</v>
      </c>
      <c r="H162" s="19">
        <f>(F162/12)*6</f>
        <v>408.5</v>
      </c>
      <c r="I162" s="19">
        <f>+(37.5)*6</f>
        <v>225</v>
      </c>
      <c r="J162" s="19">
        <v>0</v>
      </c>
      <c r="K162" s="19">
        <v>0</v>
      </c>
      <c r="L162" s="19">
        <f t="shared" si="41"/>
        <v>633.5</v>
      </c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  <row r="163" spans="1:23" s="24" customFormat="1" ht="45.75" customHeight="1" x14ac:dyDescent="0.25">
      <c r="A163" s="22">
        <v>162</v>
      </c>
      <c r="B163" s="19" t="s">
        <v>125</v>
      </c>
      <c r="C163" s="19" t="s">
        <v>141</v>
      </c>
      <c r="D163" s="19" t="s">
        <v>144</v>
      </c>
      <c r="E163" s="19" t="s">
        <v>149</v>
      </c>
      <c r="F163" s="19">
        <v>1212</v>
      </c>
      <c r="G163" s="19">
        <f t="shared" si="40"/>
        <v>14544</v>
      </c>
      <c r="H163" s="19">
        <f>(F163/12)*11</f>
        <v>1111</v>
      </c>
      <c r="I163" s="19">
        <f>+(37.5)*11</f>
        <v>412.5</v>
      </c>
      <c r="J163" s="19">
        <v>0</v>
      </c>
      <c r="K163" s="19">
        <v>0</v>
      </c>
      <c r="L163" s="19">
        <f t="shared" si="41"/>
        <v>1523.5</v>
      </c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 spans="1:23" s="24" customFormat="1" ht="45.75" customHeight="1" x14ac:dyDescent="0.25">
      <c r="A164" s="22">
        <v>163</v>
      </c>
      <c r="B164" s="19" t="s">
        <v>114</v>
      </c>
      <c r="C164" s="19" t="s">
        <v>141</v>
      </c>
      <c r="D164" s="19" t="s">
        <v>144</v>
      </c>
      <c r="E164" s="19" t="s">
        <v>151</v>
      </c>
      <c r="F164" s="19">
        <v>1676</v>
      </c>
      <c r="G164" s="19">
        <f t="shared" si="40"/>
        <v>20112</v>
      </c>
      <c r="H164" s="19">
        <f t="shared" ref="H164:H165" si="46">(F164/12)*11</f>
        <v>1536.3333333333333</v>
      </c>
      <c r="I164" s="19">
        <f t="shared" ref="I164:I165" si="47">+(37.5)*11</f>
        <v>412.5</v>
      </c>
      <c r="J164" s="19">
        <v>0</v>
      </c>
      <c r="K164" s="19">
        <v>0</v>
      </c>
      <c r="L164" s="19">
        <f t="shared" si="41"/>
        <v>1948.8333333333333</v>
      </c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spans="1:23" s="24" customFormat="1" ht="45.75" customHeight="1" x14ac:dyDescent="0.25">
      <c r="A165" s="22">
        <v>164</v>
      </c>
      <c r="B165" s="19" t="s">
        <v>62</v>
      </c>
      <c r="C165" s="19" t="s">
        <v>141</v>
      </c>
      <c r="D165" s="19" t="s">
        <v>144</v>
      </c>
      <c r="E165" s="19" t="s">
        <v>151</v>
      </c>
      <c r="F165" s="19">
        <v>1676</v>
      </c>
      <c r="G165" s="19">
        <f t="shared" si="40"/>
        <v>20112</v>
      </c>
      <c r="H165" s="19">
        <f t="shared" si="46"/>
        <v>1536.3333333333333</v>
      </c>
      <c r="I165" s="19">
        <f t="shared" si="47"/>
        <v>412.5</v>
      </c>
      <c r="J165" s="19">
        <v>0</v>
      </c>
      <c r="K165" s="19">
        <v>692</v>
      </c>
      <c r="L165" s="19">
        <f t="shared" si="41"/>
        <v>2640.833333333333</v>
      </c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  <row r="166" spans="1:23" s="24" customFormat="1" ht="45.75" customHeight="1" x14ac:dyDescent="0.25">
      <c r="A166" s="22">
        <v>165</v>
      </c>
      <c r="B166" s="19" t="s">
        <v>124</v>
      </c>
      <c r="C166" s="19" t="s">
        <v>141</v>
      </c>
      <c r="D166" s="19" t="s">
        <v>144</v>
      </c>
      <c r="E166" s="19" t="s">
        <v>147</v>
      </c>
      <c r="F166" s="19">
        <v>817</v>
      </c>
      <c r="G166" s="19">
        <f>F166*12</f>
        <v>9804</v>
      </c>
      <c r="H166" s="19">
        <f>(F166/12)*5</f>
        <v>340.41666666666663</v>
      </c>
      <c r="I166" s="19">
        <f>+(37.5)*5</f>
        <v>187.5</v>
      </c>
      <c r="J166" s="19">
        <v>0</v>
      </c>
      <c r="K166" s="19">
        <v>0</v>
      </c>
      <c r="L166" s="19">
        <f t="shared" si="41"/>
        <v>527.91666666666663</v>
      </c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</row>
    <row r="167" spans="1:23" s="24" customFormat="1" ht="45.75" customHeight="1" x14ac:dyDescent="0.25">
      <c r="A167" s="22">
        <v>166</v>
      </c>
      <c r="B167" s="19" t="s">
        <v>60</v>
      </c>
      <c r="C167" s="19" t="s">
        <v>141</v>
      </c>
      <c r="D167" s="19" t="s">
        <v>144</v>
      </c>
      <c r="E167" s="19" t="s">
        <v>151</v>
      </c>
      <c r="F167" s="19">
        <v>1676</v>
      </c>
      <c r="G167" s="19">
        <f t="shared" si="40"/>
        <v>20112</v>
      </c>
      <c r="H167" s="19">
        <f>(F167/12)*11</f>
        <v>1536.3333333333333</v>
      </c>
      <c r="I167" s="19">
        <f>+(37.5)*11</f>
        <v>412.5</v>
      </c>
      <c r="J167" s="19">
        <v>0</v>
      </c>
      <c r="K167" s="19">
        <v>0</v>
      </c>
      <c r="L167" s="19">
        <f t="shared" si="41"/>
        <v>1948.8333333333333</v>
      </c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</row>
    <row r="168" spans="1:23" s="24" customFormat="1" ht="45.75" customHeight="1" x14ac:dyDescent="0.25">
      <c r="A168" s="22">
        <v>167</v>
      </c>
      <c r="B168" s="19" t="s">
        <v>114</v>
      </c>
      <c r="C168" s="19" t="s">
        <v>141</v>
      </c>
      <c r="D168" s="19" t="s">
        <v>144</v>
      </c>
      <c r="E168" s="19" t="s">
        <v>151</v>
      </c>
      <c r="F168" s="19">
        <v>1676</v>
      </c>
      <c r="G168" s="19">
        <f t="shared" si="40"/>
        <v>20112</v>
      </c>
      <c r="H168" s="19">
        <f>(F168/12)*11</f>
        <v>1536.3333333333333</v>
      </c>
      <c r="I168" s="19">
        <f>+(37.5)*11</f>
        <v>412.5</v>
      </c>
      <c r="J168" s="19">
        <v>0</v>
      </c>
      <c r="K168" s="19">
        <v>0</v>
      </c>
      <c r="L168" s="19">
        <f t="shared" si="41"/>
        <v>1948.8333333333333</v>
      </c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</row>
    <row r="169" spans="1:23" s="24" customFormat="1" ht="45.75" customHeight="1" x14ac:dyDescent="0.25">
      <c r="A169" s="22">
        <v>168</v>
      </c>
      <c r="B169" s="19" t="s">
        <v>126</v>
      </c>
      <c r="C169" s="19" t="s">
        <v>141</v>
      </c>
      <c r="D169" s="25" t="s">
        <v>143</v>
      </c>
      <c r="E169" s="19" t="s">
        <v>153</v>
      </c>
      <c r="F169" s="19">
        <v>733</v>
      </c>
      <c r="G169" s="19">
        <f>F169*12</f>
        <v>8796</v>
      </c>
      <c r="H169" s="19">
        <f>(F169/12)*4</f>
        <v>244.33333333333334</v>
      </c>
      <c r="I169" s="19">
        <f>+(37.5)*4</f>
        <v>150</v>
      </c>
      <c r="J169" s="19">
        <v>0</v>
      </c>
      <c r="K169" s="19">
        <v>0</v>
      </c>
      <c r="L169" s="19">
        <f t="shared" si="41"/>
        <v>394.33333333333337</v>
      </c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</row>
    <row r="170" spans="1:23" s="24" customFormat="1" ht="45.75" customHeight="1" x14ac:dyDescent="0.25">
      <c r="A170" s="22">
        <v>169</v>
      </c>
      <c r="B170" s="19" t="s">
        <v>127</v>
      </c>
      <c r="C170" s="19" t="s">
        <v>141</v>
      </c>
      <c r="D170" s="19" t="s">
        <v>144</v>
      </c>
      <c r="E170" s="19" t="s">
        <v>151</v>
      </c>
      <c r="F170" s="19">
        <v>1942</v>
      </c>
      <c r="G170" s="19">
        <f t="shared" si="40"/>
        <v>23304</v>
      </c>
      <c r="H170" s="19">
        <f t="shared" ref="H170:H176" si="48">(F170/12)*11</f>
        <v>1780.1666666666667</v>
      </c>
      <c r="I170" s="19">
        <f t="shared" ref="I170:I176" si="49">+(37.5)*11</f>
        <v>412.5</v>
      </c>
      <c r="J170" s="19">
        <v>0</v>
      </c>
      <c r="K170" s="19">
        <v>476</v>
      </c>
      <c r="L170" s="19">
        <f t="shared" si="41"/>
        <v>2668.666666666667</v>
      </c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</row>
    <row r="171" spans="1:23" s="24" customFormat="1" ht="45.75" customHeight="1" x14ac:dyDescent="0.25">
      <c r="A171" s="22">
        <v>170</v>
      </c>
      <c r="B171" s="19" t="s">
        <v>61</v>
      </c>
      <c r="C171" s="19" t="s">
        <v>141</v>
      </c>
      <c r="D171" s="19" t="s">
        <v>144</v>
      </c>
      <c r="E171" s="19" t="s">
        <v>149</v>
      </c>
      <c r="F171" s="19">
        <v>1212</v>
      </c>
      <c r="G171" s="19">
        <f t="shared" si="40"/>
        <v>14544</v>
      </c>
      <c r="H171" s="19">
        <f t="shared" si="48"/>
        <v>1111</v>
      </c>
      <c r="I171" s="19">
        <f t="shared" si="49"/>
        <v>412.5</v>
      </c>
      <c r="J171" s="19">
        <v>0</v>
      </c>
      <c r="K171" s="19">
        <v>0</v>
      </c>
      <c r="L171" s="19">
        <f t="shared" si="41"/>
        <v>1523.5</v>
      </c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</row>
    <row r="172" spans="1:23" s="24" customFormat="1" ht="45.75" customHeight="1" x14ac:dyDescent="0.25">
      <c r="A172" s="22">
        <v>171</v>
      </c>
      <c r="B172" s="19" t="s">
        <v>128</v>
      </c>
      <c r="C172" s="19" t="s">
        <v>141</v>
      </c>
      <c r="D172" s="19" t="s">
        <v>144</v>
      </c>
      <c r="E172" s="19" t="s">
        <v>149</v>
      </c>
      <c r="F172" s="19">
        <v>1212</v>
      </c>
      <c r="G172" s="19">
        <f t="shared" si="40"/>
        <v>14544</v>
      </c>
      <c r="H172" s="19">
        <f t="shared" si="48"/>
        <v>1111</v>
      </c>
      <c r="I172" s="19">
        <f t="shared" si="49"/>
        <v>412.5</v>
      </c>
      <c r="J172" s="19">
        <v>0</v>
      </c>
      <c r="K172" s="19">
        <v>0</v>
      </c>
      <c r="L172" s="19">
        <f t="shared" si="41"/>
        <v>1523.5</v>
      </c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</row>
    <row r="173" spans="1:23" s="24" customFormat="1" ht="45.75" customHeight="1" x14ac:dyDescent="0.25">
      <c r="A173" s="22">
        <v>172</v>
      </c>
      <c r="B173" s="19" t="s">
        <v>57</v>
      </c>
      <c r="C173" s="19" t="s">
        <v>141</v>
      </c>
      <c r="D173" s="25" t="s">
        <v>143</v>
      </c>
      <c r="E173" s="19" t="s">
        <v>153</v>
      </c>
      <c r="F173" s="19">
        <v>733</v>
      </c>
      <c r="G173" s="19">
        <f t="shared" si="40"/>
        <v>8796</v>
      </c>
      <c r="H173" s="19">
        <f t="shared" si="48"/>
        <v>671.91666666666674</v>
      </c>
      <c r="I173" s="19">
        <f t="shared" si="49"/>
        <v>412.5</v>
      </c>
      <c r="J173" s="19">
        <v>0</v>
      </c>
      <c r="K173" s="19">
        <v>0</v>
      </c>
      <c r="L173" s="19">
        <f t="shared" si="41"/>
        <v>1084.4166666666667</v>
      </c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</row>
    <row r="174" spans="1:23" s="24" customFormat="1" ht="45.75" customHeight="1" x14ac:dyDescent="0.25">
      <c r="A174" s="22">
        <v>173</v>
      </c>
      <c r="B174" s="19" t="s">
        <v>59</v>
      </c>
      <c r="C174" s="19" t="s">
        <v>142</v>
      </c>
      <c r="D174" s="19" t="s">
        <v>145</v>
      </c>
      <c r="E174" s="19" t="s">
        <v>142</v>
      </c>
      <c r="F174" s="19">
        <v>742</v>
      </c>
      <c r="G174" s="19">
        <f t="shared" si="40"/>
        <v>8904</v>
      </c>
      <c r="H174" s="19">
        <f t="shared" si="48"/>
        <v>680.16666666666674</v>
      </c>
      <c r="I174" s="19">
        <f t="shared" si="49"/>
        <v>412.5</v>
      </c>
      <c r="J174" s="19">
        <v>0</v>
      </c>
      <c r="K174" s="19">
        <v>0</v>
      </c>
      <c r="L174" s="19">
        <f t="shared" si="41"/>
        <v>1092.6666666666667</v>
      </c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</row>
    <row r="175" spans="1:23" s="24" customFormat="1" ht="45.75" customHeight="1" x14ac:dyDescent="0.25">
      <c r="A175" s="22">
        <v>174</v>
      </c>
      <c r="B175" s="19" t="s">
        <v>112</v>
      </c>
      <c r="C175" s="19" t="s">
        <v>141</v>
      </c>
      <c r="D175" s="19" t="s">
        <v>144</v>
      </c>
      <c r="E175" s="19" t="s">
        <v>151</v>
      </c>
      <c r="F175" s="19">
        <v>1676</v>
      </c>
      <c r="G175" s="19">
        <f t="shared" si="40"/>
        <v>20112</v>
      </c>
      <c r="H175" s="19">
        <f t="shared" si="48"/>
        <v>1536.3333333333333</v>
      </c>
      <c r="I175" s="19">
        <f t="shared" si="49"/>
        <v>412.5</v>
      </c>
      <c r="J175" s="19">
        <v>0</v>
      </c>
      <c r="K175" s="19">
        <v>0</v>
      </c>
      <c r="L175" s="19">
        <f t="shared" si="41"/>
        <v>1948.8333333333333</v>
      </c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</row>
    <row r="176" spans="1:23" s="24" customFormat="1" ht="45.75" customHeight="1" x14ac:dyDescent="0.25">
      <c r="A176" s="22">
        <v>175</v>
      </c>
      <c r="B176" s="19" t="s">
        <v>53</v>
      </c>
      <c r="C176" s="19" t="s">
        <v>141</v>
      </c>
      <c r="D176" s="19" t="s">
        <v>144</v>
      </c>
      <c r="E176" s="19" t="s">
        <v>147</v>
      </c>
      <c r="F176" s="19">
        <v>817</v>
      </c>
      <c r="G176" s="19">
        <f t="shared" si="40"/>
        <v>9804</v>
      </c>
      <c r="H176" s="19">
        <f t="shared" si="48"/>
        <v>748.91666666666663</v>
      </c>
      <c r="I176" s="19">
        <f t="shared" si="49"/>
        <v>412.5</v>
      </c>
      <c r="J176" s="19">
        <v>0</v>
      </c>
      <c r="K176" s="19">
        <v>0</v>
      </c>
      <c r="L176" s="19">
        <f t="shared" si="41"/>
        <v>1161.4166666666665</v>
      </c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</row>
    <row r="177" spans="1:23" s="24" customFormat="1" ht="45.75" customHeight="1" x14ac:dyDescent="0.25">
      <c r="A177" s="22">
        <v>176</v>
      </c>
      <c r="B177" s="19" t="s">
        <v>49</v>
      </c>
      <c r="C177" s="19" t="s">
        <v>141</v>
      </c>
      <c r="D177" s="19" t="s">
        <v>144</v>
      </c>
      <c r="E177" s="19" t="s">
        <v>147</v>
      </c>
      <c r="F177" s="19">
        <v>817</v>
      </c>
      <c r="G177" s="19">
        <f>F177*12</f>
        <v>9804</v>
      </c>
      <c r="H177" s="19">
        <f>(F177/12)*4</f>
        <v>272.33333333333331</v>
      </c>
      <c r="I177" s="19">
        <f>+(37.5)*4</f>
        <v>150</v>
      </c>
      <c r="J177" s="19">
        <v>0</v>
      </c>
      <c r="K177" s="19">
        <v>0</v>
      </c>
      <c r="L177" s="19">
        <f t="shared" si="41"/>
        <v>422.33333333333331</v>
      </c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</row>
    <row r="178" spans="1:23" s="24" customFormat="1" ht="45.75" customHeight="1" x14ac:dyDescent="0.25">
      <c r="A178" s="22">
        <v>177</v>
      </c>
      <c r="B178" s="19" t="s">
        <v>129</v>
      </c>
      <c r="C178" s="19" t="s">
        <v>142</v>
      </c>
      <c r="D178" s="19" t="s">
        <v>145</v>
      </c>
      <c r="E178" s="19" t="s">
        <v>142</v>
      </c>
      <c r="F178" s="19">
        <v>796</v>
      </c>
      <c r="G178" s="19">
        <f t="shared" si="40"/>
        <v>9552</v>
      </c>
      <c r="H178" s="19">
        <f t="shared" ref="H178:H184" si="50">(F178/12)*11</f>
        <v>729.66666666666663</v>
      </c>
      <c r="I178" s="19">
        <f t="shared" ref="I178:I184" si="51">+(37.5)*11</f>
        <v>412.5</v>
      </c>
      <c r="J178" s="19">
        <v>0</v>
      </c>
      <c r="K178" s="19">
        <v>0</v>
      </c>
      <c r="L178" s="19">
        <f t="shared" si="41"/>
        <v>1142.1666666666665</v>
      </c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</row>
    <row r="179" spans="1:23" s="24" customFormat="1" ht="45.75" customHeight="1" x14ac:dyDescent="0.25">
      <c r="A179" s="22">
        <v>178</v>
      </c>
      <c r="B179" s="19" t="s">
        <v>59</v>
      </c>
      <c r="C179" s="19" t="s">
        <v>142</v>
      </c>
      <c r="D179" s="19" t="s">
        <v>145</v>
      </c>
      <c r="E179" s="19" t="s">
        <v>142</v>
      </c>
      <c r="F179" s="19">
        <v>596</v>
      </c>
      <c r="G179" s="19">
        <f t="shared" si="40"/>
        <v>7152</v>
      </c>
      <c r="H179" s="19">
        <f t="shared" si="50"/>
        <v>546.33333333333326</v>
      </c>
      <c r="I179" s="19">
        <f t="shared" si="51"/>
        <v>412.5</v>
      </c>
      <c r="J179" s="19">
        <v>0</v>
      </c>
      <c r="K179" s="19">
        <v>0</v>
      </c>
      <c r="L179" s="19">
        <f t="shared" si="41"/>
        <v>958.83333333333326</v>
      </c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</row>
    <row r="180" spans="1:23" s="24" customFormat="1" ht="45.75" customHeight="1" x14ac:dyDescent="0.25">
      <c r="A180" s="22">
        <v>179</v>
      </c>
      <c r="B180" s="19" t="s">
        <v>130</v>
      </c>
      <c r="C180" s="19" t="s">
        <v>141</v>
      </c>
      <c r="D180" s="19" t="s">
        <v>144</v>
      </c>
      <c r="E180" s="19" t="s">
        <v>151</v>
      </c>
      <c r="F180" s="19">
        <v>1676</v>
      </c>
      <c r="G180" s="19">
        <f t="shared" si="40"/>
        <v>20112</v>
      </c>
      <c r="H180" s="19">
        <f t="shared" si="50"/>
        <v>1536.3333333333333</v>
      </c>
      <c r="I180" s="19">
        <f t="shared" si="51"/>
        <v>412.5</v>
      </c>
      <c r="J180" s="19">
        <v>0</v>
      </c>
      <c r="K180" s="19">
        <v>0</v>
      </c>
      <c r="L180" s="19">
        <f t="shared" si="41"/>
        <v>1948.8333333333333</v>
      </c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</row>
    <row r="181" spans="1:23" s="24" customFormat="1" ht="45.75" customHeight="1" x14ac:dyDescent="0.25">
      <c r="A181" s="22">
        <v>180</v>
      </c>
      <c r="B181" s="19" t="s">
        <v>65</v>
      </c>
      <c r="C181" s="19" t="s">
        <v>141</v>
      </c>
      <c r="D181" s="19" t="s">
        <v>144</v>
      </c>
      <c r="E181" s="19" t="s">
        <v>147</v>
      </c>
      <c r="F181" s="19">
        <v>1081</v>
      </c>
      <c r="G181" s="19">
        <f t="shared" si="40"/>
        <v>12972</v>
      </c>
      <c r="H181" s="19">
        <f t="shared" si="50"/>
        <v>990.91666666666663</v>
      </c>
      <c r="I181" s="19">
        <f t="shared" si="51"/>
        <v>412.5</v>
      </c>
      <c r="J181" s="19">
        <v>0</v>
      </c>
      <c r="K181" s="19">
        <v>0</v>
      </c>
      <c r="L181" s="19">
        <f t="shared" si="41"/>
        <v>1403.4166666666665</v>
      </c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</row>
    <row r="182" spans="1:23" s="24" customFormat="1" ht="45.75" customHeight="1" x14ac:dyDescent="0.25">
      <c r="A182" s="22">
        <v>181</v>
      </c>
      <c r="B182" s="19" t="s">
        <v>131</v>
      </c>
      <c r="C182" s="19" t="s">
        <v>141</v>
      </c>
      <c r="D182" s="19" t="s">
        <v>144</v>
      </c>
      <c r="E182" s="19" t="s">
        <v>147</v>
      </c>
      <c r="F182" s="19">
        <v>1032</v>
      </c>
      <c r="G182" s="19">
        <f t="shared" si="40"/>
        <v>12384</v>
      </c>
      <c r="H182" s="19">
        <f t="shared" si="50"/>
        <v>946</v>
      </c>
      <c r="I182" s="19">
        <f t="shared" si="51"/>
        <v>412.5</v>
      </c>
      <c r="J182" s="19">
        <v>0</v>
      </c>
      <c r="K182" s="19">
        <v>0</v>
      </c>
      <c r="L182" s="19">
        <f t="shared" si="41"/>
        <v>1358.5</v>
      </c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</row>
    <row r="183" spans="1:23" s="24" customFormat="1" ht="45.75" customHeight="1" x14ac:dyDescent="0.25">
      <c r="A183" s="22">
        <v>182</v>
      </c>
      <c r="B183" s="19" t="s">
        <v>59</v>
      </c>
      <c r="C183" s="19" t="s">
        <v>142</v>
      </c>
      <c r="D183" s="19" t="s">
        <v>145</v>
      </c>
      <c r="E183" s="19" t="s">
        <v>142</v>
      </c>
      <c r="F183" s="19">
        <v>600</v>
      </c>
      <c r="G183" s="19">
        <f t="shared" si="40"/>
        <v>7200</v>
      </c>
      <c r="H183" s="19">
        <f t="shared" si="50"/>
        <v>550</v>
      </c>
      <c r="I183" s="19">
        <f t="shared" si="51"/>
        <v>412.5</v>
      </c>
      <c r="J183" s="19">
        <v>0</v>
      </c>
      <c r="K183" s="19">
        <v>0</v>
      </c>
      <c r="L183" s="19">
        <f t="shared" si="41"/>
        <v>962.5</v>
      </c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</row>
    <row r="184" spans="1:23" s="24" customFormat="1" ht="45.75" customHeight="1" x14ac:dyDescent="0.25">
      <c r="A184" s="22">
        <v>183</v>
      </c>
      <c r="B184" s="19" t="s">
        <v>50</v>
      </c>
      <c r="C184" s="19" t="s">
        <v>142</v>
      </c>
      <c r="D184" s="19" t="s">
        <v>145</v>
      </c>
      <c r="E184" s="19" t="s">
        <v>142</v>
      </c>
      <c r="F184" s="19">
        <v>561</v>
      </c>
      <c r="G184" s="19">
        <f t="shared" si="40"/>
        <v>6732</v>
      </c>
      <c r="H184" s="19">
        <f t="shared" si="50"/>
        <v>514.25</v>
      </c>
      <c r="I184" s="19">
        <f t="shared" si="51"/>
        <v>412.5</v>
      </c>
      <c r="J184" s="19">
        <v>0</v>
      </c>
      <c r="K184" s="19">
        <v>0</v>
      </c>
      <c r="L184" s="19">
        <f t="shared" si="41"/>
        <v>926.75</v>
      </c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</row>
    <row r="185" spans="1:23" s="24" customFormat="1" ht="45.75" customHeight="1" x14ac:dyDescent="0.25">
      <c r="A185" s="22">
        <v>184</v>
      </c>
      <c r="B185" s="19" t="s">
        <v>83</v>
      </c>
      <c r="C185" s="19" t="s">
        <v>141</v>
      </c>
      <c r="D185" s="19" t="s">
        <v>144</v>
      </c>
      <c r="E185" s="19" t="s">
        <v>147</v>
      </c>
      <c r="F185" s="19">
        <v>817</v>
      </c>
      <c r="G185" s="19">
        <f>F185*12</f>
        <v>9804</v>
      </c>
      <c r="H185" s="19">
        <f>(F185/12)*4</f>
        <v>272.33333333333331</v>
      </c>
      <c r="I185" s="19">
        <f>+(37.5)*4</f>
        <v>150</v>
      </c>
      <c r="J185" s="19">
        <v>0</v>
      </c>
      <c r="K185" s="19">
        <v>0</v>
      </c>
      <c r="L185" s="19">
        <f t="shared" si="41"/>
        <v>422.33333333333331</v>
      </c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</row>
    <row r="186" spans="1:23" s="24" customFormat="1" ht="45.75" customHeight="1" x14ac:dyDescent="0.25">
      <c r="A186" s="22">
        <v>185</v>
      </c>
      <c r="B186" s="19" t="s">
        <v>62</v>
      </c>
      <c r="C186" s="19" t="s">
        <v>141</v>
      </c>
      <c r="D186" s="19" t="s">
        <v>144</v>
      </c>
      <c r="E186" s="19" t="s">
        <v>151</v>
      </c>
      <c r="F186" s="19">
        <v>1676</v>
      </c>
      <c r="G186" s="19">
        <f t="shared" si="40"/>
        <v>20112</v>
      </c>
      <c r="H186" s="19">
        <f>(F186/12)*11</f>
        <v>1536.3333333333333</v>
      </c>
      <c r="I186" s="19">
        <f>+(37.5)*11</f>
        <v>412.5</v>
      </c>
      <c r="J186" s="19">
        <v>0</v>
      </c>
      <c r="K186" s="19">
        <v>0</v>
      </c>
      <c r="L186" s="19">
        <f t="shared" si="41"/>
        <v>1948.8333333333333</v>
      </c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</row>
    <row r="187" spans="1:23" s="24" customFormat="1" ht="45.75" customHeight="1" x14ac:dyDescent="0.25">
      <c r="A187" s="22">
        <v>186</v>
      </c>
      <c r="B187" s="19" t="s">
        <v>45</v>
      </c>
      <c r="C187" s="19" t="s">
        <v>141</v>
      </c>
      <c r="D187" s="19" t="s">
        <v>144</v>
      </c>
      <c r="E187" s="19" t="s">
        <v>148</v>
      </c>
      <c r="F187" s="19">
        <v>1412</v>
      </c>
      <c r="G187" s="19">
        <f t="shared" si="40"/>
        <v>16944</v>
      </c>
      <c r="H187" s="19">
        <f>(F187/12)*11</f>
        <v>1294.3333333333335</v>
      </c>
      <c r="I187" s="19">
        <f>+(37.5)*11</f>
        <v>412.5</v>
      </c>
      <c r="J187" s="19">
        <v>0</v>
      </c>
      <c r="K187" s="19">
        <v>0</v>
      </c>
      <c r="L187" s="19">
        <f t="shared" si="41"/>
        <v>1706.8333333333335</v>
      </c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</row>
    <row r="188" spans="1:23" s="24" customFormat="1" ht="45.75" customHeight="1" x14ac:dyDescent="0.25">
      <c r="A188" s="22">
        <v>187</v>
      </c>
      <c r="B188" s="19" t="s">
        <v>132</v>
      </c>
      <c r="C188" s="19" t="s">
        <v>141</v>
      </c>
      <c r="D188" s="19" t="s">
        <v>144</v>
      </c>
      <c r="E188" s="19" t="s">
        <v>153</v>
      </c>
      <c r="F188" s="19">
        <v>733</v>
      </c>
      <c r="G188" s="19">
        <f t="shared" si="40"/>
        <v>8796</v>
      </c>
      <c r="H188" s="19">
        <f>(F188/12)*7</f>
        <v>427.58333333333337</v>
      </c>
      <c r="I188" s="19">
        <f>+(37.5)*7</f>
        <v>262.5</v>
      </c>
      <c r="J188" s="19">
        <v>0</v>
      </c>
      <c r="K188" s="19">
        <v>0</v>
      </c>
      <c r="L188" s="19">
        <f t="shared" si="41"/>
        <v>690.08333333333337</v>
      </c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</row>
    <row r="189" spans="1:23" s="24" customFormat="1" ht="45.75" customHeight="1" x14ac:dyDescent="0.25">
      <c r="A189" s="22">
        <v>188</v>
      </c>
      <c r="B189" s="19" t="s">
        <v>133</v>
      </c>
      <c r="C189" s="19" t="s">
        <v>141</v>
      </c>
      <c r="D189" s="19" t="s">
        <v>144</v>
      </c>
      <c r="E189" s="19" t="s">
        <v>151</v>
      </c>
      <c r="F189" s="19">
        <v>1676</v>
      </c>
      <c r="G189" s="19">
        <f t="shared" si="40"/>
        <v>20112</v>
      </c>
      <c r="H189" s="19">
        <f>(F189/12)*11</f>
        <v>1536.3333333333333</v>
      </c>
      <c r="I189" s="19">
        <f>+(37.5)*10</f>
        <v>375</v>
      </c>
      <c r="J189" s="19">
        <v>0</v>
      </c>
      <c r="K189" s="19">
        <v>0</v>
      </c>
      <c r="L189" s="19">
        <f t="shared" si="41"/>
        <v>1911.3333333333333</v>
      </c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</row>
    <row r="190" spans="1:23" s="24" customFormat="1" ht="45.75" customHeight="1" x14ac:dyDescent="0.25">
      <c r="A190" s="22">
        <v>189</v>
      </c>
      <c r="B190" s="19" t="s">
        <v>59</v>
      </c>
      <c r="C190" s="19" t="s">
        <v>142</v>
      </c>
      <c r="D190" s="19" t="s">
        <v>145</v>
      </c>
      <c r="E190" s="19" t="s">
        <v>142</v>
      </c>
      <c r="F190" s="19">
        <v>759</v>
      </c>
      <c r="G190" s="19">
        <f t="shared" si="40"/>
        <v>9108</v>
      </c>
      <c r="H190" s="19">
        <f>(F190/12)*11</f>
        <v>695.75</v>
      </c>
      <c r="I190" s="19">
        <f>+(37.5)*10</f>
        <v>375</v>
      </c>
      <c r="J190" s="19">
        <v>0</v>
      </c>
      <c r="K190" s="19">
        <v>0</v>
      </c>
      <c r="L190" s="19">
        <f t="shared" si="41"/>
        <v>1070.75</v>
      </c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</row>
    <row r="191" spans="1:23" s="24" customFormat="1" ht="45.75" customHeight="1" x14ac:dyDescent="0.25">
      <c r="A191" s="22">
        <v>190</v>
      </c>
      <c r="B191" s="19" t="s">
        <v>166</v>
      </c>
      <c r="C191" s="19" t="s">
        <v>141</v>
      </c>
      <c r="D191" s="19" t="s">
        <v>144</v>
      </c>
      <c r="E191" s="19" t="s">
        <v>149</v>
      </c>
      <c r="F191" s="19">
        <v>1212</v>
      </c>
      <c r="G191" s="19">
        <f>F191*12</f>
        <v>14544</v>
      </c>
      <c r="H191" s="19">
        <f>(F191/12)*3</f>
        <v>303</v>
      </c>
      <c r="I191" s="19">
        <f>+(37.5)*3</f>
        <v>112.5</v>
      </c>
      <c r="J191" s="19">
        <v>0</v>
      </c>
      <c r="K191" s="19">
        <v>0</v>
      </c>
      <c r="L191" s="19">
        <f t="shared" si="41"/>
        <v>415.5</v>
      </c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</row>
    <row r="192" spans="1:23" s="24" customFormat="1" ht="45.75" customHeight="1" x14ac:dyDescent="0.25">
      <c r="A192" s="22">
        <v>191</v>
      </c>
      <c r="B192" s="19" t="s">
        <v>62</v>
      </c>
      <c r="C192" s="19" t="s">
        <v>141</v>
      </c>
      <c r="D192" s="19" t="s">
        <v>144</v>
      </c>
      <c r="E192" s="19" t="s">
        <v>151</v>
      </c>
      <c r="F192" s="19">
        <v>1676</v>
      </c>
      <c r="G192" s="19">
        <f t="shared" ref="G192:G229" si="52">F192*12</f>
        <v>20112</v>
      </c>
      <c r="H192" s="19">
        <f>(F192/12)*11</f>
        <v>1536.3333333333333</v>
      </c>
      <c r="I192" s="19">
        <f>+(37.5)*11</f>
        <v>412.5</v>
      </c>
      <c r="J192" s="19">
        <v>0</v>
      </c>
      <c r="K192" s="19">
        <v>0</v>
      </c>
      <c r="L192" s="19">
        <f t="shared" si="41"/>
        <v>1948.8333333333333</v>
      </c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</row>
    <row r="193" spans="1:23" s="24" customFormat="1" ht="45.75" customHeight="1" x14ac:dyDescent="0.25">
      <c r="A193" s="22">
        <v>192</v>
      </c>
      <c r="B193" s="19" t="s">
        <v>88</v>
      </c>
      <c r="C193" s="19" t="s">
        <v>141</v>
      </c>
      <c r="D193" s="19" t="s">
        <v>144</v>
      </c>
      <c r="E193" s="19" t="s">
        <v>150</v>
      </c>
      <c r="F193" s="19">
        <v>2418</v>
      </c>
      <c r="G193" s="19">
        <f>F193*12</f>
        <v>29016</v>
      </c>
      <c r="H193" s="19">
        <f>(F193/12)*6</f>
        <v>1209</v>
      </c>
      <c r="I193" s="19">
        <f>+(37.5)*6</f>
        <v>225</v>
      </c>
      <c r="J193" s="19">
        <v>0</v>
      </c>
      <c r="K193" s="19">
        <v>0</v>
      </c>
      <c r="L193" s="19">
        <f t="shared" si="41"/>
        <v>1434</v>
      </c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</row>
    <row r="194" spans="1:23" s="24" customFormat="1" ht="45.75" customHeight="1" x14ac:dyDescent="0.25">
      <c r="A194" s="22">
        <v>193</v>
      </c>
      <c r="B194" s="19" t="s">
        <v>134</v>
      </c>
      <c r="C194" s="19" t="s">
        <v>141</v>
      </c>
      <c r="D194" s="19" t="s">
        <v>144</v>
      </c>
      <c r="E194" s="19" t="s">
        <v>150</v>
      </c>
      <c r="F194" s="19">
        <v>2418</v>
      </c>
      <c r="G194" s="19">
        <f t="shared" si="52"/>
        <v>29016</v>
      </c>
      <c r="H194" s="19">
        <f>(F194/12)*6</f>
        <v>1209</v>
      </c>
      <c r="I194" s="19">
        <f>+(37.5)*6</f>
        <v>225</v>
      </c>
      <c r="J194" s="19">
        <v>0</v>
      </c>
      <c r="K194" s="19">
        <v>0</v>
      </c>
      <c r="L194" s="19">
        <f t="shared" ref="L194:L229" si="53">H194+I194+J194+K194</f>
        <v>1434</v>
      </c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</row>
    <row r="195" spans="1:23" s="24" customFormat="1" ht="45.75" customHeight="1" x14ac:dyDescent="0.25">
      <c r="A195" s="22">
        <v>194</v>
      </c>
      <c r="B195" s="19" t="s">
        <v>133</v>
      </c>
      <c r="C195" s="19" t="s">
        <v>141</v>
      </c>
      <c r="D195" s="19" t="s">
        <v>144</v>
      </c>
      <c r="E195" s="19" t="s">
        <v>151</v>
      </c>
      <c r="F195" s="19">
        <v>1676</v>
      </c>
      <c r="G195" s="19">
        <f t="shared" si="52"/>
        <v>20112</v>
      </c>
      <c r="H195" s="19">
        <f>(F195/12)*11</f>
        <v>1536.3333333333333</v>
      </c>
      <c r="I195" s="19">
        <f>+(37.5)*11</f>
        <v>412.5</v>
      </c>
      <c r="J195" s="19">
        <v>0</v>
      </c>
      <c r="K195" s="19">
        <v>0</v>
      </c>
      <c r="L195" s="19">
        <f t="shared" si="53"/>
        <v>1948.8333333333333</v>
      </c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</row>
    <row r="196" spans="1:23" s="24" customFormat="1" ht="45.75" customHeight="1" x14ac:dyDescent="0.25">
      <c r="A196" s="22">
        <v>195</v>
      </c>
      <c r="B196" s="19" t="s">
        <v>59</v>
      </c>
      <c r="C196" s="19" t="s">
        <v>142</v>
      </c>
      <c r="D196" s="19" t="s">
        <v>145</v>
      </c>
      <c r="E196" s="19" t="s">
        <v>142</v>
      </c>
      <c r="F196" s="19">
        <v>596</v>
      </c>
      <c r="G196" s="19">
        <f t="shared" si="52"/>
        <v>7152</v>
      </c>
      <c r="H196" s="19">
        <f>(F196/12)*11</f>
        <v>546.33333333333326</v>
      </c>
      <c r="I196" s="19">
        <f>+(37.5)*11</f>
        <v>412.5</v>
      </c>
      <c r="J196" s="19">
        <v>48.74</v>
      </c>
      <c r="K196" s="19">
        <v>0</v>
      </c>
      <c r="L196" s="19">
        <f t="shared" si="53"/>
        <v>1007.5733333333333</v>
      </c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</row>
    <row r="197" spans="1:23" s="24" customFormat="1" ht="45.75" customHeight="1" x14ac:dyDescent="0.25">
      <c r="A197" s="22">
        <v>196</v>
      </c>
      <c r="B197" s="19" t="s">
        <v>64</v>
      </c>
      <c r="C197" s="19" t="s">
        <v>141</v>
      </c>
      <c r="D197" s="19" t="s">
        <v>144</v>
      </c>
      <c r="E197" s="19" t="s">
        <v>148</v>
      </c>
      <c r="F197" s="19">
        <v>1412</v>
      </c>
      <c r="G197" s="19">
        <f t="shared" si="52"/>
        <v>16944</v>
      </c>
      <c r="H197" s="19">
        <f>(F197/12)*11</f>
        <v>1294.3333333333335</v>
      </c>
      <c r="I197" s="19">
        <f>+(37.5)*11</f>
        <v>412.5</v>
      </c>
      <c r="J197" s="19">
        <v>0</v>
      </c>
      <c r="K197" s="19">
        <v>0</v>
      </c>
      <c r="L197" s="19">
        <f t="shared" si="53"/>
        <v>1706.8333333333335</v>
      </c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</row>
    <row r="198" spans="1:23" s="24" customFormat="1" ht="45.75" customHeight="1" x14ac:dyDescent="0.25">
      <c r="A198" s="22">
        <v>197</v>
      </c>
      <c r="B198" s="19" t="s">
        <v>64</v>
      </c>
      <c r="C198" s="19" t="s">
        <v>141</v>
      </c>
      <c r="D198" s="19" t="s">
        <v>144</v>
      </c>
      <c r="E198" s="19" t="s">
        <v>148</v>
      </c>
      <c r="F198" s="19">
        <v>1412</v>
      </c>
      <c r="G198" s="19">
        <f>F198*12</f>
        <v>16944</v>
      </c>
      <c r="H198" s="19">
        <f>(F198/12)*5</f>
        <v>588.33333333333337</v>
      </c>
      <c r="I198" s="19">
        <f>+(37.5)*5</f>
        <v>187.5</v>
      </c>
      <c r="J198" s="19">
        <v>0</v>
      </c>
      <c r="K198" s="19">
        <v>0</v>
      </c>
      <c r="L198" s="19">
        <f t="shared" si="53"/>
        <v>775.83333333333337</v>
      </c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</row>
    <row r="199" spans="1:23" s="24" customFormat="1" ht="45.75" customHeight="1" x14ac:dyDescent="0.25">
      <c r="A199" s="22">
        <v>198</v>
      </c>
      <c r="B199" s="19" t="s">
        <v>52</v>
      </c>
      <c r="C199" s="19" t="s">
        <v>141</v>
      </c>
      <c r="D199" s="25" t="s">
        <v>143</v>
      </c>
      <c r="E199" s="19" t="s">
        <v>152</v>
      </c>
      <c r="F199" s="19">
        <v>986</v>
      </c>
      <c r="G199" s="19">
        <f t="shared" si="52"/>
        <v>11832</v>
      </c>
      <c r="H199" s="19">
        <f>(F199/12)*6</f>
        <v>493</v>
      </c>
      <c r="I199" s="19">
        <f>+(37.5)*6</f>
        <v>225</v>
      </c>
      <c r="J199" s="19">
        <v>0</v>
      </c>
      <c r="K199" s="19">
        <v>0</v>
      </c>
      <c r="L199" s="19">
        <f t="shared" si="53"/>
        <v>718</v>
      </c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</row>
    <row r="200" spans="1:23" s="24" customFormat="1" ht="45.75" customHeight="1" x14ac:dyDescent="0.25">
      <c r="A200" s="22">
        <v>199</v>
      </c>
      <c r="B200" s="19" t="s">
        <v>135</v>
      </c>
      <c r="C200" s="19" t="s">
        <v>141</v>
      </c>
      <c r="D200" s="19" t="s">
        <v>144</v>
      </c>
      <c r="E200" s="19" t="s">
        <v>150</v>
      </c>
      <c r="F200" s="19">
        <v>2418</v>
      </c>
      <c r="G200" s="19">
        <f t="shared" si="52"/>
        <v>29016</v>
      </c>
      <c r="H200" s="19">
        <f>(F200/12)*11</f>
        <v>2216.5</v>
      </c>
      <c r="I200" s="19">
        <f>+(37.5)*11</f>
        <v>412.5</v>
      </c>
      <c r="J200" s="19">
        <v>0</v>
      </c>
      <c r="K200" s="19">
        <v>0</v>
      </c>
      <c r="L200" s="19">
        <f t="shared" si="53"/>
        <v>2629</v>
      </c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</row>
    <row r="201" spans="1:23" s="24" customFormat="1" ht="45.75" customHeight="1" x14ac:dyDescent="0.25">
      <c r="A201" s="22">
        <v>200</v>
      </c>
      <c r="B201" s="19" t="s">
        <v>126</v>
      </c>
      <c r="C201" s="19" t="s">
        <v>141</v>
      </c>
      <c r="D201" s="19" t="s">
        <v>144</v>
      </c>
      <c r="E201" s="19" t="s">
        <v>153</v>
      </c>
      <c r="F201" s="19">
        <v>733</v>
      </c>
      <c r="G201" s="19">
        <f>F201*12</f>
        <v>8796</v>
      </c>
      <c r="H201" s="19">
        <f>(F201/12)*5</f>
        <v>305.41666666666669</v>
      </c>
      <c r="I201" s="19">
        <f>+(37.5)*5</f>
        <v>187.5</v>
      </c>
      <c r="J201" s="19">
        <v>0</v>
      </c>
      <c r="K201" s="19">
        <v>0</v>
      </c>
      <c r="L201" s="19">
        <f t="shared" si="53"/>
        <v>492.91666666666669</v>
      </c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</row>
    <row r="202" spans="1:23" s="24" customFormat="1" ht="45.75" customHeight="1" x14ac:dyDescent="0.25">
      <c r="A202" s="22">
        <v>201</v>
      </c>
      <c r="B202" s="19" t="s">
        <v>136</v>
      </c>
      <c r="C202" s="19" t="s">
        <v>141</v>
      </c>
      <c r="D202" s="19" t="s">
        <v>144</v>
      </c>
      <c r="E202" s="19" t="s">
        <v>151</v>
      </c>
      <c r="F202" s="19">
        <v>1676</v>
      </c>
      <c r="G202" s="19">
        <f t="shared" si="52"/>
        <v>20112</v>
      </c>
      <c r="H202" s="19">
        <f t="shared" ref="H202:H221" si="54">(F202/12)*11</f>
        <v>1536.3333333333333</v>
      </c>
      <c r="I202" s="19">
        <f t="shared" ref="I202:I221" si="55">+(37.5)*11</f>
        <v>412.5</v>
      </c>
      <c r="J202" s="19">
        <v>0</v>
      </c>
      <c r="K202" s="19">
        <v>0</v>
      </c>
      <c r="L202" s="19">
        <f t="shared" si="53"/>
        <v>1948.8333333333333</v>
      </c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</row>
    <row r="203" spans="1:23" s="24" customFormat="1" ht="45.75" customHeight="1" x14ac:dyDescent="0.25">
      <c r="A203" s="22">
        <v>202</v>
      </c>
      <c r="B203" s="19" t="s">
        <v>63</v>
      </c>
      <c r="C203" s="19" t="s">
        <v>141</v>
      </c>
      <c r="D203" s="19" t="s">
        <v>144</v>
      </c>
      <c r="E203" s="19" t="s">
        <v>151</v>
      </c>
      <c r="F203" s="19">
        <v>1676</v>
      </c>
      <c r="G203" s="19">
        <f t="shared" si="52"/>
        <v>20112</v>
      </c>
      <c r="H203" s="19">
        <f t="shared" si="54"/>
        <v>1536.3333333333333</v>
      </c>
      <c r="I203" s="19">
        <f t="shared" si="55"/>
        <v>412.5</v>
      </c>
      <c r="J203" s="19">
        <v>0</v>
      </c>
      <c r="K203" s="19">
        <v>0</v>
      </c>
      <c r="L203" s="19">
        <f t="shared" si="53"/>
        <v>1948.8333333333333</v>
      </c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</row>
    <row r="204" spans="1:23" s="24" customFormat="1" ht="45.75" customHeight="1" x14ac:dyDescent="0.25">
      <c r="A204" s="22">
        <v>203</v>
      </c>
      <c r="B204" s="19" t="s">
        <v>57</v>
      </c>
      <c r="C204" s="19" t="s">
        <v>141</v>
      </c>
      <c r="D204" s="19" t="s">
        <v>144</v>
      </c>
      <c r="E204" s="19" t="s">
        <v>153</v>
      </c>
      <c r="F204" s="19">
        <v>733</v>
      </c>
      <c r="G204" s="19">
        <f t="shared" si="52"/>
        <v>8796</v>
      </c>
      <c r="H204" s="19">
        <f t="shared" si="54"/>
        <v>671.91666666666674</v>
      </c>
      <c r="I204" s="19">
        <f t="shared" si="55"/>
        <v>412.5</v>
      </c>
      <c r="J204" s="19">
        <v>0</v>
      </c>
      <c r="K204" s="19">
        <v>0</v>
      </c>
      <c r="L204" s="19">
        <f t="shared" si="53"/>
        <v>1084.4166666666667</v>
      </c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</row>
    <row r="205" spans="1:23" s="24" customFormat="1" ht="45.75" customHeight="1" x14ac:dyDescent="0.25">
      <c r="A205" s="22">
        <v>204</v>
      </c>
      <c r="B205" s="19" t="s">
        <v>109</v>
      </c>
      <c r="C205" s="19" t="s">
        <v>141</v>
      </c>
      <c r="D205" s="19" t="s">
        <v>144</v>
      </c>
      <c r="E205" s="19" t="s">
        <v>149</v>
      </c>
      <c r="F205" s="19">
        <v>1212</v>
      </c>
      <c r="G205" s="19">
        <f t="shared" si="52"/>
        <v>14544</v>
      </c>
      <c r="H205" s="19">
        <f t="shared" si="54"/>
        <v>1111</v>
      </c>
      <c r="I205" s="19">
        <f t="shared" si="55"/>
        <v>412.5</v>
      </c>
      <c r="J205" s="19">
        <v>0</v>
      </c>
      <c r="K205" s="19">
        <v>0</v>
      </c>
      <c r="L205" s="19">
        <f t="shared" si="53"/>
        <v>1523.5</v>
      </c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</row>
    <row r="206" spans="1:23" s="24" customFormat="1" ht="45.75" customHeight="1" x14ac:dyDescent="0.25">
      <c r="A206" s="22">
        <v>205</v>
      </c>
      <c r="B206" s="19" t="s">
        <v>59</v>
      </c>
      <c r="C206" s="19" t="s">
        <v>142</v>
      </c>
      <c r="D206" s="19" t="s">
        <v>145</v>
      </c>
      <c r="E206" s="19" t="s">
        <v>142</v>
      </c>
      <c r="F206" s="19">
        <v>600</v>
      </c>
      <c r="G206" s="19">
        <f t="shared" si="52"/>
        <v>7200</v>
      </c>
      <c r="H206" s="19">
        <f t="shared" si="54"/>
        <v>550</v>
      </c>
      <c r="I206" s="19">
        <f t="shared" si="55"/>
        <v>412.5</v>
      </c>
      <c r="J206" s="19">
        <v>0</v>
      </c>
      <c r="K206" s="19">
        <v>0</v>
      </c>
      <c r="L206" s="19">
        <f t="shared" si="53"/>
        <v>962.5</v>
      </c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</row>
    <row r="207" spans="1:23" s="24" customFormat="1" ht="45.75" customHeight="1" x14ac:dyDescent="0.25">
      <c r="A207" s="22">
        <v>206</v>
      </c>
      <c r="B207" s="19" t="s">
        <v>91</v>
      </c>
      <c r="C207" s="19" t="s">
        <v>141</v>
      </c>
      <c r="D207" s="25" t="s">
        <v>143</v>
      </c>
      <c r="E207" s="19" t="s">
        <v>151</v>
      </c>
      <c r="F207" s="19">
        <v>1676</v>
      </c>
      <c r="G207" s="19">
        <f t="shared" si="52"/>
        <v>20112</v>
      </c>
      <c r="H207" s="19">
        <f t="shared" si="54"/>
        <v>1536.3333333333333</v>
      </c>
      <c r="I207" s="19">
        <f t="shared" si="55"/>
        <v>412.5</v>
      </c>
      <c r="J207" s="19">
        <v>0</v>
      </c>
      <c r="K207" s="19">
        <v>0</v>
      </c>
      <c r="L207" s="19">
        <f t="shared" si="53"/>
        <v>1948.8333333333333</v>
      </c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</row>
    <row r="208" spans="1:23" s="24" customFormat="1" ht="45.75" customHeight="1" x14ac:dyDescent="0.25">
      <c r="A208" s="22">
        <v>207</v>
      </c>
      <c r="B208" s="19" t="s">
        <v>137</v>
      </c>
      <c r="C208" s="19" t="s">
        <v>141</v>
      </c>
      <c r="D208" s="19" t="s">
        <v>144</v>
      </c>
      <c r="E208" s="19" t="s">
        <v>156</v>
      </c>
      <c r="F208" s="19">
        <v>2597</v>
      </c>
      <c r="G208" s="19">
        <f t="shared" si="52"/>
        <v>31164</v>
      </c>
      <c r="H208" s="19">
        <f t="shared" si="54"/>
        <v>2380.583333333333</v>
      </c>
      <c r="I208" s="19">
        <f t="shared" si="55"/>
        <v>412.5</v>
      </c>
      <c r="J208" s="19">
        <v>0</v>
      </c>
      <c r="K208" s="19">
        <v>0</v>
      </c>
      <c r="L208" s="19">
        <f t="shared" si="53"/>
        <v>2793.083333333333</v>
      </c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</row>
    <row r="209" spans="1:23" s="24" customFormat="1" ht="45.75" customHeight="1" x14ac:dyDescent="0.25">
      <c r="A209" s="22">
        <v>208</v>
      </c>
      <c r="B209" s="19" t="s">
        <v>112</v>
      </c>
      <c r="C209" s="19" t="s">
        <v>141</v>
      </c>
      <c r="D209" s="19" t="s">
        <v>144</v>
      </c>
      <c r="E209" s="19" t="s">
        <v>151</v>
      </c>
      <c r="F209" s="19">
        <v>1676</v>
      </c>
      <c r="G209" s="19">
        <f t="shared" si="52"/>
        <v>20112</v>
      </c>
      <c r="H209" s="19">
        <f t="shared" si="54"/>
        <v>1536.3333333333333</v>
      </c>
      <c r="I209" s="19">
        <f t="shared" si="55"/>
        <v>412.5</v>
      </c>
      <c r="J209" s="19">
        <v>0</v>
      </c>
      <c r="K209" s="19">
        <v>0</v>
      </c>
      <c r="L209" s="19">
        <f t="shared" si="53"/>
        <v>1948.8333333333333</v>
      </c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</row>
    <row r="210" spans="1:23" s="24" customFormat="1" ht="45.75" customHeight="1" x14ac:dyDescent="0.25">
      <c r="A210" s="22">
        <v>209</v>
      </c>
      <c r="B210" s="19" t="s">
        <v>99</v>
      </c>
      <c r="C210" s="19" t="s">
        <v>141</v>
      </c>
      <c r="D210" s="19" t="s">
        <v>144</v>
      </c>
      <c r="E210" s="19" t="s">
        <v>153</v>
      </c>
      <c r="F210" s="19">
        <v>733</v>
      </c>
      <c r="G210" s="19">
        <f t="shared" si="52"/>
        <v>8796</v>
      </c>
      <c r="H210" s="19">
        <f t="shared" si="54"/>
        <v>671.91666666666674</v>
      </c>
      <c r="I210" s="19">
        <f t="shared" si="55"/>
        <v>412.5</v>
      </c>
      <c r="J210" s="19">
        <v>0</v>
      </c>
      <c r="K210" s="19">
        <v>0</v>
      </c>
      <c r="L210" s="19">
        <f t="shared" si="53"/>
        <v>1084.4166666666667</v>
      </c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</row>
    <row r="211" spans="1:23" s="24" customFormat="1" ht="45.75" customHeight="1" x14ac:dyDescent="0.25">
      <c r="A211" s="22">
        <v>210</v>
      </c>
      <c r="B211" s="19" t="s">
        <v>125</v>
      </c>
      <c r="C211" s="19" t="s">
        <v>141</v>
      </c>
      <c r="D211" s="19" t="s">
        <v>144</v>
      </c>
      <c r="E211" s="19" t="s">
        <v>149</v>
      </c>
      <c r="F211" s="19">
        <v>1212</v>
      </c>
      <c r="G211" s="19">
        <f t="shared" si="52"/>
        <v>14544</v>
      </c>
      <c r="H211" s="19">
        <f t="shared" si="54"/>
        <v>1111</v>
      </c>
      <c r="I211" s="19">
        <f t="shared" si="55"/>
        <v>412.5</v>
      </c>
      <c r="J211" s="19">
        <v>0</v>
      </c>
      <c r="K211" s="19">
        <v>0</v>
      </c>
      <c r="L211" s="19">
        <f t="shared" si="53"/>
        <v>1523.5</v>
      </c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</row>
    <row r="212" spans="1:23" s="24" customFormat="1" ht="45.75" customHeight="1" x14ac:dyDescent="0.25">
      <c r="A212" s="22">
        <v>211</v>
      </c>
      <c r="B212" s="19" t="s">
        <v>66</v>
      </c>
      <c r="C212" s="19" t="s">
        <v>141</v>
      </c>
      <c r="D212" s="19" t="s">
        <v>144</v>
      </c>
      <c r="E212" s="19" t="s">
        <v>149</v>
      </c>
      <c r="F212" s="19">
        <v>986</v>
      </c>
      <c r="G212" s="19">
        <f t="shared" si="52"/>
        <v>11832</v>
      </c>
      <c r="H212" s="19">
        <f t="shared" si="54"/>
        <v>903.83333333333337</v>
      </c>
      <c r="I212" s="19">
        <f t="shared" si="55"/>
        <v>412.5</v>
      </c>
      <c r="J212" s="19">
        <v>0</v>
      </c>
      <c r="K212" s="19">
        <v>0</v>
      </c>
      <c r="L212" s="19">
        <f t="shared" si="53"/>
        <v>1316.3333333333335</v>
      </c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</row>
    <row r="213" spans="1:23" s="24" customFormat="1" ht="45.75" customHeight="1" x14ac:dyDescent="0.25">
      <c r="A213" s="22">
        <v>212</v>
      </c>
      <c r="B213" s="19" t="s">
        <v>55</v>
      </c>
      <c r="C213" s="19" t="s">
        <v>141</v>
      </c>
      <c r="D213" s="19" t="s">
        <v>144</v>
      </c>
      <c r="E213" s="19" t="s">
        <v>151</v>
      </c>
      <c r="F213" s="19">
        <v>1676</v>
      </c>
      <c r="G213" s="19">
        <f t="shared" si="52"/>
        <v>20112</v>
      </c>
      <c r="H213" s="19">
        <f t="shared" si="54"/>
        <v>1536.3333333333333</v>
      </c>
      <c r="I213" s="19">
        <f t="shared" si="55"/>
        <v>412.5</v>
      </c>
      <c r="J213" s="19">
        <v>0</v>
      </c>
      <c r="K213" s="19">
        <v>0</v>
      </c>
      <c r="L213" s="19">
        <f t="shared" si="53"/>
        <v>1948.8333333333333</v>
      </c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</row>
    <row r="214" spans="1:23" s="24" customFormat="1" ht="45.75" customHeight="1" x14ac:dyDescent="0.25">
      <c r="A214" s="22">
        <v>213</v>
      </c>
      <c r="B214" s="19" t="s">
        <v>121</v>
      </c>
      <c r="C214" s="19" t="s">
        <v>141</v>
      </c>
      <c r="D214" s="19" t="s">
        <v>144</v>
      </c>
      <c r="E214" s="19" t="s">
        <v>159</v>
      </c>
      <c r="F214" s="19">
        <v>675</v>
      </c>
      <c r="G214" s="19">
        <f t="shared" si="52"/>
        <v>8100</v>
      </c>
      <c r="H214" s="19">
        <f t="shared" si="54"/>
        <v>618.75</v>
      </c>
      <c r="I214" s="19">
        <f t="shared" si="55"/>
        <v>412.5</v>
      </c>
      <c r="J214" s="19">
        <v>0</v>
      </c>
      <c r="K214" s="19">
        <v>0</v>
      </c>
      <c r="L214" s="19">
        <f t="shared" si="53"/>
        <v>1031.25</v>
      </c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</row>
    <row r="215" spans="1:23" s="24" customFormat="1" ht="45.75" customHeight="1" x14ac:dyDescent="0.25">
      <c r="A215" s="22">
        <v>214</v>
      </c>
      <c r="B215" s="19" t="s">
        <v>50</v>
      </c>
      <c r="C215" s="19" t="s">
        <v>142</v>
      </c>
      <c r="D215" s="19" t="s">
        <v>145</v>
      </c>
      <c r="E215" s="19" t="s">
        <v>142</v>
      </c>
      <c r="F215" s="19">
        <v>561</v>
      </c>
      <c r="G215" s="19">
        <f t="shared" si="52"/>
        <v>6732</v>
      </c>
      <c r="H215" s="19">
        <f t="shared" si="54"/>
        <v>514.25</v>
      </c>
      <c r="I215" s="19">
        <f t="shared" si="55"/>
        <v>412.5</v>
      </c>
      <c r="J215" s="19">
        <v>0</v>
      </c>
      <c r="K215" s="19">
        <v>0</v>
      </c>
      <c r="L215" s="19">
        <f t="shared" si="53"/>
        <v>926.75</v>
      </c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</row>
    <row r="216" spans="1:23" s="24" customFormat="1" ht="45.75" customHeight="1" x14ac:dyDescent="0.25">
      <c r="A216" s="22">
        <v>215</v>
      </c>
      <c r="B216" s="19" t="s">
        <v>56</v>
      </c>
      <c r="C216" s="19" t="s">
        <v>141</v>
      </c>
      <c r="D216" s="19" t="s">
        <v>143</v>
      </c>
      <c r="E216" s="19" t="s">
        <v>151</v>
      </c>
      <c r="F216" s="19">
        <v>1676</v>
      </c>
      <c r="G216" s="19">
        <f t="shared" si="52"/>
        <v>20112</v>
      </c>
      <c r="H216" s="19">
        <f t="shared" si="54"/>
        <v>1536.3333333333333</v>
      </c>
      <c r="I216" s="19">
        <f t="shared" si="55"/>
        <v>412.5</v>
      </c>
      <c r="J216" s="19">
        <v>0</v>
      </c>
      <c r="K216" s="19">
        <v>0</v>
      </c>
      <c r="L216" s="19">
        <f t="shared" si="53"/>
        <v>1948.8333333333333</v>
      </c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</row>
    <row r="217" spans="1:23" s="24" customFormat="1" ht="45.75" customHeight="1" x14ac:dyDescent="0.25">
      <c r="A217" s="22">
        <v>216</v>
      </c>
      <c r="B217" s="19" t="s">
        <v>138</v>
      </c>
      <c r="C217" s="19" t="s">
        <v>141</v>
      </c>
      <c r="D217" s="19" t="s">
        <v>144</v>
      </c>
      <c r="E217" s="19" t="s">
        <v>151</v>
      </c>
      <c r="F217" s="19">
        <v>1676</v>
      </c>
      <c r="G217" s="19">
        <f t="shared" si="52"/>
        <v>20112</v>
      </c>
      <c r="H217" s="19">
        <f t="shared" si="54"/>
        <v>1536.3333333333333</v>
      </c>
      <c r="I217" s="19">
        <f t="shared" si="55"/>
        <v>412.5</v>
      </c>
      <c r="J217" s="19">
        <v>0</v>
      </c>
      <c r="K217" s="19">
        <v>0</v>
      </c>
      <c r="L217" s="19">
        <f t="shared" si="53"/>
        <v>1948.8333333333333</v>
      </c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</row>
    <row r="218" spans="1:23" s="24" customFormat="1" ht="45.75" customHeight="1" x14ac:dyDescent="0.25">
      <c r="A218" s="22">
        <v>217</v>
      </c>
      <c r="B218" s="19" t="s">
        <v>71</v>
      </c>
      <c r="C218" s="19" t="s">
        <v>141</v>
      </c>
      <c r="D218" s="19" t="s">
        <v>144</v>
      </c>
      <c r="E218" s="19" t="s">
        <v>148</v>
      </c>
      <c r="F218" s="19">
        <v>1412</v>
      </c>
      <c r="G218" s="19">
        <f t="shared" si="52"/>
        <v>16944</v>
      </c>
      <c r="H218" s="19">
        <f t="shared" si="54"/>
        <v>1294.3333333333335</v>
      </c>
      <c r="I218" s="19">
        <f t="shared" si="55"/>
        <v>412.5</v>
      </c>
      <c r="J218" s="19">
        <v>0</v>
      </c>
      <c r="K218" s="19">
        <v>0</v>
      </c>
      <c r="L218" s="19">
        <f t="shared" si="53"/>
        <v>1706.8333333333335</v>
      </c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</row>
    <row r="219" spans="1:23" s="24" customFormat="1" ht="45.75" customHeight="1" x14ac:dyDescent="0.25">
      <c r="A219" s="22">
        <v>218</v>
      </c>
      <c r="B219" s="19" t="s">
        <v>65</v>
      </c>
      <c r="C219" s="19" t="s">
        <v>141</v>
      </c>
      <c r="D219" s="19" t="s">
        <v>144</v>
      </c>
      <c r="E219" s="19" t="s">
        <v>147</v>
      </c>
      <c r="F219" s="19">
        <v>817</v>
      </c>
      <c r="G219" s="19">
        <f t="shared" si="52"/>
        <v>9804</v>
      </c>
      <c r="H219" s="19">
        <f t="shared" si="54"/>
        <v>748.91666666666663</v>
      </c>
      <c r="I219" s="19">
        <f t="shared" si="55"/>
        <v>412.5</v>
      </c>
      <c r="J219" s="19">
        <v>0</v>
      </c>
      <c r="K219" s="19">
        <v>0</v>
      </c>
      <c r="L219" s="19">
        <f t="shared" si="53"/>
        <v>1161.4166666666665</v>
      </c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</row>
    <row r="220" spans="1:23" s="24" customFormat="1" ht="45.75" customHeight="1" x14ac:dyDescent="0.25">
      <c r="A220" s="22">
        <v>219</v>
      </c>
      <c r="B220" s="19" t="s">
        <v>114</v>
      </c>
      <c r="C220" s="19" t="s">
        <v>141</v>
      </c>
      <c r="D220" s="25" t="s">
        <v>143</v>
      </c>
      <c r="E220" s="19" t="s">
        <v>151</v>
      </c>
      <c r="F220" s="19">
        <v>1676</v>
      </c>
      <c r="G220" s="19">
        <f t="shared" si="52"/>
        <v>20112</v>
      </c>
      <c r="H220" s="19">
        <f t="shared" si="54"/>
        <v>1536.3333333333333</v>
      </c>
      <c r="I220" s="19">
        <f t="shared" si="55"/>
        <v>412.5</v>
      </c>
      <c r="J220" s="19">
        <v>0</v>
      </c>
      <c r="K220" s="19">
        <v>0</v>
      </c>
      <c r="L220" s="19">
        <f t="shared" si="53"/>
        <v>1948.8333333333333</v>
      </c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</row>
    <row r="221" spans="1:23" s="24" customFormat="1" ht="45.75" customHeight="1" x14ac:dyDescent="0.25">
      <c r="A221" s="22">
        <v>220</v>
      </c>
      <c r="B221" s="19" t="s">
        <v>49</v>
      </c>
      <c r="C221" s="19" t="s">
        <v>141</v>
      </c>
      <c r="D221" s="19" t="s">
        <v>143</v>
      </c>
      <c r="E221" s="19" t="s">
        <v>147</v>
      </c>
      <c r="F221" s="19">
        <v>817</v>
      </c>
      <c r="G221" s="19">
        <f t="shared" si="52"/>
        <v>9804</v>
      </c>
      <c r="H221" s="19">
        <f t="shared" si="54"/>
        <v>748.91666666666663</v>
      </c>
      <c r="I221" s="19">
        <f t="shared" si="55"/>
        <v>412.5</v>
      </c>
      <c r="J221" s="19">
        <v>0</v>
      </c>
      <c r="K221" s="19">
        <v>0</v>
      </c>
      <c r="L221" s="19">
        <f t="shared" si="53"/>
        <v>1161.4166666666665</v>
      </c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</row>
    <row r="222" spans="1:23" s="24" customFormat="1" ht="45.75" customHeight="1" x14ac:dyDescent="0.25">
      <c r="A222" s="22">
        <v>221</v>
      </c>
      <c r="B222" s="19" t="s">
        <v>90</v>
      </c>
      <c r="C222" s="19" t="s">
        <v>141</v>
      </c>
      <c r="D222" s="19" t="s">
        <v>144</v>
      </c>
      <c r="E222" s="19" t="s">
        <v>157</v>
      </c>
      <c r="F222" s="19">
        <v>2115</v>
      </c>
      <c r="G222" s="19">
        <f>F222*12</f>
        <v>25380</v>
      </c>
      <c r="H222" s="19">
        <f>(F222/12)*6</f>
        <v>1057.5</v>
      </c>
      <c r="I222" s="19">
        <f>+(37.5)*6</f>
        <v>225</v>
      </c>
      <c r="J222" s="19">
        <v>0</v>
      </c>
      <c r="K222" s="19">
        <v>0</v>
      </c>
      <c r="L222" s="19">
        <f t="shared" si="53"/>
        <v>1282.5</v>
      </c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</row>
    <row r="223" spans="1:23" s="24" customFormat="1" ht="45.75" customHeight="1" x14ac:dyDescent="0.25">
      <c r="A223" s="22">
        <v>222</v>
      </c>
      <c r="B223" s="19" t="s">
        <v>55</v>
      </c>
      <c r="C223" s="19" t="s">
        <v>141</v>
      </c>
      <c r="D223" s="19" t="s">
        <v>143</v>
      </c>
      <c r="E223" s="19" t="s">
        <v>151</v>
      </c>
      <c r="F223" s="19">
        <v>1676</v>
      </c>
      <c r="G223" s="19">
        <f t="shared" si="52"/>
        <v>20112</v>
      </c>
      <c r="H223" s="19">
        <f>(F223/12)*10</f>
        <v>1396.6666666666665</v>
      </c>
      <c r="I223" s="19">
        <f>+(37.5)*10</f>
        <v>375</v>
      </c>
      <c r="J223" s="19">
        <v>0</v>
      </c>
      <c r="K223" s="19">
        <v>0</v>
      </c>
      <c r="L223" s="19">
        <f t="shared" si="53"/>
        <v>1771.6666666666665</v>
      </c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</row>
    <row r="224" spans="1:23" s="24" customFormat="1" ht="45.75" customHeight="1" x14ac:dyDescent="0.25">
      <c r="A224" s="22">
        <v>223</v>
      </c>
      <c r="B224" s="19" t="s">
        <v>139</v>
      </c>
      <c r="C224" s="19" t="s">
        <v>141</v>
      </c>
      <c r="D224" s="25" t="s">
        <v>143</v>
      </c>
      <c r="E224" s="19" t="s">
        <v>151</v>
      </c>
      <c r="F224" s="19">
        <v>1676</v>
      </c>
      <c r="G224" s="19">
        <f>F224*12</f>
        <v>20112</v>
      </c>
      <c r="H224" s="19">
        <f>(F224/12)*6</f>
        <v>838</v>
      </c>
      <c r="I224" s="19">
        <f>+(37.5)*6</f>
        <v>225</v>
      </c>
      <c r="J224" s="19">
        <v>0</v>
      </c>
      <c r="K224" s="19">
        <v>0</v>
      </c>
      <c r="L224" s="19">
        <f t="shared" si="53"/>
        <v>1063</v>
      </c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</row>
    <row r="225" spans="1:23" s="24" customFormat="1" ht="45.75" customHeight="1" x14ac:dyDescent="0.25">
      <c r="A225" s="22">
        <v>224</v>
      </c>
      <c r="B225" s="19" t="s">
        <v>114</v>
      </c>
      <c r="C225" s="19" t="s">
        <v>141</v>
      </c>
      <c r="D225" s="19" t="s">
        <v>144</v>
      </c>
      <c r="E225" s="19" t="s">
        <v>151</v>
      </c>
      <c r="F225" s="19">
        <v>1676</v>
      </c>
      <c r="G225" s="19">
        <f t="shared" si="52"/>
        <v>20112</v>
      </c>
      <c r="H225" s="19">
        <f>(F225/12)*11</f>
        <v>1536.3333333333333</v>
      </c>
      <c r="I225" s="19">
        <f>+(37.5)*11</f>
        <v>412.5</v>
      </c>
      <c r="J225" s="19">
        <v>0</v>
      </c>
      <c r="K225" s="19">
        <v>0</v>
      </c>
      <c r="L225" s="19">
        <f t="shared" si="53"/>
        <v>1948.8333333333333</v>
      </c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</row>
    <row r="226" spans="1:23" s="24" customFormat="1" ht="45.75" customHeight="1" x14ac:dyDescent="0.25">
      <c r="A226" s="22">
        <v>225</v>
      </c>
      <c r="B226" s="19" t="s">
        <v>90</v>
      </c>
      <c r="C226" s="19" t="s">
        <v>141</v>
      </c>
      <c r="D226" s="19" t="s">
        <v>144</v>
      </c>
      <c r="E226" s="19" t="s">
        <v>157</v>
      </c>
      <c r="F226" s="19">
        <v>2115</v>
      </c>
      <c r="G226" s="19">
        <f>F226*12</f>
        <v>25380</v>
      </c>
      <c r="H226" s="19">
        <f>(F226/12)*5</f>
        <v>881.25</v>
      </c>
      <c r="I226" s="19">
        <f>+(37.5)*5</f>
        <v>187.5</v>
      </c>
      <c r="J226" s="19">
        <v>0</v>
      </c>
      <c r="K226" s="19">
        <v>0</v>
      </c>
      <c r="L226" s="19">
        <f t="shared" si="53"/>
        <v>1068.75</v>
      </c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</row>
    <row r="227" spans="1:23" s="24" customFormat="1" ht="45.75" customHeight="1" x14ac:dyDescent="0.25">
      <c r="A227" s="22">
        <v>226</v>
      </c>
      <c r="B227" s="19" t="s">
        <v>65</v>
      </c>
      <c r="C227" s="19" t="s">
        <v>141</v>
      </c>
      <c r="D227" s="19" t="s">
        <v>144</v>
      </c>
      <c r="E227" s="19" t="s">
        <v>147</v>
      </c>
      <c r="F227" s="19">
        <v>817</v>
      </c>
      <c r="G227" s="19">
        <f t="shared" si="52"/>
        <v>9804</v>
      </c>
      <c r="H227" s="19">
        <f>(F227/12)*11</f>
        <v>748.91666666666663</v>
      </c>
      <c r="I227" s="19">
        <f>+(37.5)*11</f>
        <v>412.5</v>
      </c>
      <c r="J227" s="19">
        <v>0</v>
      </c>
      <c r="K227" s="19">
        <v>0</v>
      </c>
      <c r="L227" s="19">
        <f t="shared" si="53"/>
        <v>1161.4166666666665</v>
      </c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</row>
    <row r="228" spans="1:23" s="24" customFormat="1" ht="45.75" customHeight="1" x14ac:dyDescent="0.25">
      <c r="A228" s="22">
        <v>227</v>
      </c>
      <c r="B228" s="19" t="s">
        <v>50</v>
      </c>
      <c r="C228" s="19" t="s">
        <v>142</v>
      </c>
      <c r="D228" s="19" t="s">
        <v>145</v>
      </c>
      <c r="E228" s="19" t="s">
        <v>142</v>
      </c>
      <c r="F228" s="19">
        <v>561</v>
      </c>
      <c r="G228" s="19">
        <f t="shared" si="52"/>
        <v>6732</v>
      </c>
      <c r="H228" s="19">
        <f>(F228/12)*11</f>
        <v>514.25</v>
      </c>
      <c r="I228" s="19">
        <f>+(37.5)*11</f>
        <v>412.5</v>
      </c>
      <c r="J228" s="19">
        <v>0</v>
      </c>
      <c r="K228" s="19">
        <v>0</v>
      </c>
      <c r="L228" s="19">
        <f t="shared" si="53"/>
        <v>926.75</v>
      </c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</row>
    <row r="229" spans="1:23" s="24" customFormat="1" ht="45.75" customHeight="1" x14ac:dyDescent="0.25">
      <c r="A229" s="22">
        <v>228</v>
      </c>
      <c r="B229" s="19" t="s">
        <v>140</v>
      </c>
      <c r="C229" s="26" t="s">
        <v>141</v>
      </c>
      <c r="D229" s="26" t="s">
        <v>144</v>
      </c>
      <c r="E229" s="26" t="s">
        <v>151</v>
      </c>
      <c r="F229" s="26">
        <v>1809</v>
      </c>
      <c r="G229" s="26">
        <f t="shared" si="52"/>
        <v>21708</v>
      </c>
      <c r="H229" s="19">
        <f>(F229/12)*11</f>
        <v>1658.25</v>
      </c>
      <c r="I229" s="19">
        <f>+(37.5)*11</f>
        <v>412.5</v>
      </c>
      <c r="J229" s="19">
        <v>0</v>
      </c>
      <c r="K229" s="19">
        <v>121.8</v>
      </c>
      <c r="L229" s="19">
        <f t="shared" si="53"/>
        <v>2192.5500000000002</v>
      </c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</row>
    <row r="230" spans="1:23" ht="26.25" customHeight="1" x14ac:dyDescent="0.25">
      <c r="A230" s="20" t="s">
        <v>12</v>
      </c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16">
        <v>45260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26.25" customHeight="1" x14ac:dyDescent="0.25">
      <c r="A231" s="20" t="s">
        <v>14</v>
      </c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17" t="s">
        <v>165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26.25" customHeight="1" x14ac:dyDescent="0.25">
      <c r="A232" s="20" t="s">
        <v>16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17" t="s">
        <v>160</v>
      </c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26.25" customHeight="1" x14ac:dyDescent="0.25">
      <c r="A233" s="20" t="s">
        <v>18</v>
      </c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17" t="s">
        <v>161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26.25" customHeight="1" x14ac:dyDescent="0.25">
      <c r="A234" s="20" t="s">
        <v>20</v>
      </c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18" t="s">
        <v>162</v>
      </c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26.25" customHeight="1" x14ac:dyDescent="0.25">
      <c r="A235" s="20" t="s">
        <v>22</v>
      </c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17" t="s">
        <v>163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26.25" customHeight="1" x14ac:dyDescent="0.25">
      <c r="A236" s="21" t="s">
        <v>24</v>
      </c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17" t="s">
        <v>164</v>
      </c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</sheetData>
  <mergeCells count="7">
    <mergeCell ref="A235:K235"/>
    <mergeCell ref="A236:K236"/>
    <mergeCell ref="A230:K230"/>
    <mergeCell ref="A231:K231"/>
    <mergeCell ref="A232:K232"/>
    <mergeCell ref="A233:K233"/>
    <mergeCell ref="A234:K234"/>
  </mergeCells>
  <hyperlinks>
    <hyperlink ref="L234" r:id="rId1" xr:uid="{67236514-31D9-4A3C-87D8-BE9C35009317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sqref="A1: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12</v>
      </c>
      <c r="B1" s="2" t="s">
        <v>13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14</v>
      </c>
      <c r="B2" s="8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16</v>
      </c>
      <c r="B3" s="2" t="s">
        <v>17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18</v>
      </c>
      <c r="B4" s="2" t="s">
        <v>19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20</v>
      </c>
      <c r="B5" s="9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22</v>
      </c>
      <c r="B6" s="10" t="s">
        <v>23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11" t="s">
        <v>24</v>
      </c>
      <c r="B7" s="10" t="s">
        <v>25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26</v>
      </c>
      <c r="B1" s="12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28</v>
      </c>
      <c r="B2" s="12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3" t="s">
        <v>30</v>
      </c>
      <c r="B3" s="13" t="s">
        <v>31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2" t="s">
        <v>32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2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2" t="s">
        <v>34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2" t="s">
        <v>35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2" t="s">
        <v>36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2" t="s">
        <v>37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2" t="s">
        <v>38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4" t="s">
        <v>7</v>
      </c>
      <c r="B11" s="15" t="s">
        <v>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4" t="s">
        <v>8</v>
      </c>
      <c r="B12" s="15" t="s">
        <v>40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4" t="s">
        <v>9</v>
      </c>
      <c r="B13" s="15" t="s">
        <v>41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4" t="s">
        <v>10</v>
      </c>
      <c r="B14" s="15" t="s">
        <v>42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4" t="s">
        <v>11</v>
      </c>
      <c r="B15" s="15" t="s">
        <v>43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Gema Cedeño</cp:lastModifiedBy>
  <dcterms:created xsi:type="dcterms:W3CDTF">2011-04-19T14:26:13Z</dcterms:created>
  <dcterms:modified xsi:type="dcterms:W3CDTF">2023-12-11T19:56:38Z</dcterms:modified>
</cp:coreProperties>
</file>