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gema.cedeno\Desktop\MICAELA RESPALDOS\TALENTO HUMANO 2023\NOMINA 1 DE TTHH\LOTAIP\8. DICIEMBRE 2023\"/>
    </mc:Choice>
  </mc:AlternateContent>
  <xr:revisionPtr revIDLastSave="0" documentId="13_ncr:1_{336A7D6E-BADB-42A7-8EC0-E827EE915D8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.Conjunto de datos (remuneraci" sheetId="2" r:id="rId1"/>
    <sheet name="1.Metadatos (remuneración)" sheetId="3" state="hidden" r:id="rId2"/>
    <sheet name="1.Diccionario (remuneración)" sheetId="4" state="hidden" r:id="rId3"/>
  </sheets>
  <calcPr calcId="191029"/>
  <extLs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H229" i="2" l="1"/>
  <c r="I229" i="2"/>
  <c r="I228" i="2"/>
  <c r="H228" i="2"/>
  <c r="I227" i="2"/>
  <c r="H227" i="2"/>
  <c r="I226" i="2"/>
  <c r="H226" i="2"/>
  <c r="I225" i="2"/>
  <c r="H225" i="2"/>
  <c r="I224" i="2"/>
  <c r="H224" i="2"/>
  <c r="I223" i="2"/>
  <c r="H223" i="2"/>
  <c r="I222" i="2"/>
  <c r="H222" i="2"/>
  <c r="H221" i="2"/>
  <c r="I221" i="2"/>
  <c r="H220" i="2"/>
  <c r="I220" i="2"/>
  <c r="H219" i="2"/>
  <c r="I219" i="2"/>
  <c r="H218" i="2"/>
  <c r="I218" i="2"/>
  <c r="H217" i="2"/>
  <c r="I217" i="2"/>
  <c r="H216" i="2"/>
  <c r="I216" i="2"/>
  <c r="H215" i="2"/>
  <c r="I215" i="2"/>
  <c r="H214" i="2"/>
  <c r="I214" i="2"/>
  <c r="H213" i="2"/>
  <c r="I213" i="2"/>
  <c r="H212" i="2"/>
  <c r="I212" i="2"/>
  <c r="H211" i="2"/>
  <c r="I211" i="2"/>
  <c r="H210" i="2"/>
  <c r="I210" i="2"/>
  <c r="H209" i="2"/>
  <c r="I209" i="2"/>
  <c r="H208" i="2"/>
  <c r="I208" i="2"/>
  <c r="H206" i="2"/>
  <c r="I206" i="2"/>
  <c r="H207" i="2"/>
  <c r="I207" i="2"/>
  <c r="I205" i="2"/>
  <c r="H205" i="2"/>
  <c r="I204" i="2"/>
  <c r="H204" i="2"/>
  <c r="H203" i="2"/>
  <c r="L203" i="2" s="1"/>
  <c r="I202" i="2"/>
  <c r="H202" i="2"/>
  <c r="I201" i="2"/>
  <c r="H201" i="2"/>
  <c r="I200" i="2"/>
  <c r="H200" i="2"/>
  <c r="I199" i="2"/>
  <c r="H199" i="2"/>
  <c r="I198" i="2"/>
  <c r="H198" i="2"/>
  <c r="I197" i="2"/>
  <c r="H197" i="2"/>
  <c r="H196" i="2"/>
  <c r="I196" i="2"/>
  <c r="I195" i="2"/>
  <c r="H195" i="2"/>
  <c r="I194" i="2"/>
  <c r="H194" i="2"/>
  <c r="I193" i="2"/>
  <c r="H193" i="2"/>
  <c r="I192" i="2"/>
  <c r="H192" i="2"/>
  <c r="I191" i="2"/>
  <c r="H191" i="2"/>
  <c r="I190" i="2"/>
  <c r="H190" i="2"/>
  <c r="I189" i="2"/>
  <c r="H189" i="2"/>
  <c r="I188" i="2"/>
  <c r="H188" i="2"/>
  <c r="I187" i="2"/>
  <c r="H187" i="2"/>
  <c r="I186" i="2"/>
  <c r="H186" i="2"/>
  <c r="I185" i="2"/>
  <c r="H185" i="2"/>
  <c r="I184" i="2"/>
  <c r="H184" i="2"/>
  <c r="I183" i="2"/>
  <c r="H183" i="2"/>
  <c r="I182" i="2"/>
  <c r="H182" i="2"/>
  <c r="I181" i="2"/>
  <c r="H181" i="2"/>
  <c r="I180" i="2"/>
  <c r="H180" i="2"/>
  <c r="I179" i="2"/>
  <c r="H179" i="2"/>
  <c r="I178" i="2"/>
  <c r="H178" i="2"/>
  <c r="I177" i="2"/>
  <c r="H177" i="2"/>
  <c r="I176" i="2"/>
  <c r="H176" i="2"/>
  <c r="I175" i="2"/>
  <c r="H175" i="2"/>
  <c r="I174" i="2"/>
  <c r="H174" i="2"/>
  <c r="I173" i="2"/>
  <c r="H173" i="2"/>
  <c r="I172" i="2"/>
  <c r="H172" i="2"/>
  <c r="I171" i="2"/>
  <c r="H171" i="2"/>
  <c r="I170" i="2"/>
  <c r="H170" i="2"/>
  <c r="I169" i="2"/>
  <c r="H169" i="2"/>
  <c r="I168" i="2"/>
  <c r="H168" i="2"/>
  <c r="I167" i="2"/>
  <c r="H167" i="2"/>
  <c r="I166" i="2"/>
  <c r="L166" i="2" s="1"/>
  <c r="H166" i="2"/>
  <c r="I165" i="2"/>
  <c r="H165" i="2"/>
  <c r="H164" i="2"/>
  <c r="I164" i="2"/>
  <c r="H163" i="2"/>
  <c r="I163" i="2"/>
  <c r="I162" i="2"/>
  <c r="H162" i="2"/>
  <c r="I161" i="2"/>
  <c r="H161" i="2"/>
  <c r="I160" i="2"/>
  <c r="H160" i="2"/>
  <c r="I159" i="2"/>
  <c r="H159" i="2"/>
  <c r="I158" i="2"/>
  <c r="H158" i="2"/>
  <c r="I157" i="2"/>
  <c r="H157" i="2"/>
  <c r="H156" i="2"/>
  <c r="I156" i="2"/>
  <c r="H155" i="2"/>
  <c r="I155" i="2"/>
  <c r="I154" i="2"/>
  <c r="H154" i="2"/>
  <c r="I153" i="2"/>
  <c r="H153" i="2"/>
  <c r="I152" i="2"/>
  <c r="H152" i="2"/>
  <c r="I151" i="2"/>
  <c r="H151" i="2"/>
  <c r="H150" i="2"/>
  <c r="I150" i="2"/>
  <c r="I149" i="2"/>
  <c r="H149" i="2"/>
  <c r="I148" i="2"/>
  <c r="H148" i="2"/>
  <c r="H147" i="2"/>
  <c r="I147" i="2"/>
  <c r="H146" i="2"/>
  <c r="I146" i="2"/>
  <c r="H145" i="2"/>
  <c r="I145" i="2"/>
  <c r="I144" i="2"/>
  <c r="H144" i="2"/>
  <c r="I143" i="2"/>
  <c r="H143" i="2"/>
  <c r="H142" i="2"/>
  <c r="I142" i="2"/>
  <c r="H141" i="2"/>
  <c r="I141" i="2"/>
  <c r="I140" i="2"/>
  <c r="H140" i="2"/>
  <c r="H139" i="2"/>
  <c r="I139" i="2"/>
  <c r="H138" i="2"/>
  <c r="I138" i="2"/>
  <c r="I137" i="2"/>
  <c r="H137" i="2"/>
  <c r="I136" i="2"/>
  <c r="H136" i="2"/>
  <c r="I135" i="2"/>
  <c r="H135" i="2"/>
  <c r="I134" i="2"/>
  <c r="H134" i="2"/>
  <c r="I133" i="2"/>
  <c r="H133" i="2"/>
  <c r="I132" i="2"/>
  <c r="H132" i="2"/>
  <c r="I131" i="2"/>
  <c r="H131" i="2"/>
  <c r="H130" i="2"/>
  <c r="I130" i="2"/>
  <c r="H129" i="2"/>
  <c r="I129" i="2"/>
  <c r="I128" i="2"/>
  <c r="H128" i="2"/>
  <c r="I127" i="2"/>
  <c r="H127" i="2"/>
  <c r="H126" i="2"/>
  <c r="I126" i="2"/>
  <c r="H125" i="2"/>
  <c r="I125" i="2"/>
  <c r="H124" i="2"/>
  <c r="I124" i="2"/>
  <c r="I123" i="2"/>
  <c r="H123" i="2"/>
  <c r="I122" i="2"/>
  <c r="H122" i="2"/>
  <c r="I121" i="2"/>
  <c r="H121" i="2"/>
  <c r="I120" i="2"/>
  <c r="H120" i="2"/>
  <c r="I119" i="2"/>
  <c r="H119" i="2"/>
  <c r="I118" i="2"/>
  <c r="H118" i="2"/>
  <c r="I117" i="2"/>
  <c r="H117" i="2"/>
  <c r="I116" i="2"/>
  <c r="H116" i="2"/>
  <c r="H115" i="2"/>
  <c r="I115" i="2"/>
  <c r="H114" i="2"/>
  <c r="I114" i="2"/>
  <c r="H113" i="2"/>
  <c r="I113" i="2"/>
  <c r="H112" i="2"/>
  <c r="I112" i="2"/>
  <c r="I111" i="2"/>
  <c r="H111" i="2"/>
  <c r="I110" i="2"/>
  <c r="H110" i="2"/>
  <c r="I109" i="2"/>
  <c r="H109" i="2"/>
  <c r="I108" i="2"/>
  <c r="H108" i="2"/>
  <c r="H107" i="2"/>
  <c r="I107" i="2"/>
  <c r="H106" i="2"/>
  <c r="I106" i="2"/>
  <c r="H105" i="2"/>
  <c r="I105" i="2"/>
  <c r="H104" i="2"/>
  <c r="I104" i="2"/>
  <c r="I103" i="2"/>
  <c r="H103" i="2"/>
  <c r="I102" i="2"/>
  <c r="H102" i="2"/>
  <c r="I101" i="2"/>
  <c r="H101" i="2"/>
  <c r="I100" i="2"/>
  <c r="H100" i="2"/>
  <c r="I99" i="2"/>
  <c r="H99" i="2"/>
  <c r="I98" i="2"/>
  <c r="H98" i="2"/>
  <c r="H97" i="2"/>
  <c r="I97" i="2"/>
  <c r="H96" i="2"/>
  <c r="I96" i="2"/>
  <c r="H95" i="2"/>
  <c r="I95" i="2"/>
  <c r="I94" i="2"/>
  <c r="H94" i="2"/>
  <c r="I93" i="2"/>
  <c r="H93" i="2"/>
  <c r="I92" i="2"/>
  <c r="H92" i="2"/>
  <c r="I91" i="2"/>
  <c r="H91" i="2"/>
  <c r="I90" i="2"/>
  <c r="H90" i="2"/>
  <c r="I89" i="2"/>
  <c r="H89" i="2"/>
  <c r="H87" i="2"/>
  <c r="I87" i="2"/>
  <c r="H88" i="2"/>
  <c r="I88" i="2"/>
  <c r="I86" i="2"/>
  <c r="H86" i="2"/>
  <c r="I85" i="2"/>
  <c r="H85" i="2"/>
  <c r="I84" i="2"/>
  <c r="H84" i="2"/>
  <c r="H83" i="2"/>
  <c r="I83" i="2"/>
  <c r="H82" i="2"/>
  <c r="I82" i="2"/>
  <c r="I81" i="2"/>
  <c r="H81" i="2"/>
  <c r="I80" i="2"/>
  <c r="H80" i="2"/>
  <c r="I79" i="2"/>
  <c r="H79" i="2"/>
  <c r="I78" i="2"/>
  <c r="H78" i="2"/>
  <c r="I77" i="2"/>
  <c r="H77" i="2"/>
  <c r="I76" i="2"/>
  <c r="H76" i="2"/>
  <c r="I75" i="2"/>
  <c r="H75" i="2"/>
  <c r="I74" i="2"/>
  <c r="H74" i="2"/>
  <c r="I73" i="2"/>
  <c r="H73" i="2"/>
  <c r="I72" i="2"/>
  <c r="L72" i="2" s="1"/>
  <c r="H72" i="2"/>
  <c r="H69" i="2"/>
  <c r="I69" i="2"/>
  <c r="H70" i="2"/>
  <c r="I70" i="2"/>
  <c r="H71" i="2"/>
  <c r="I71" i="2"/>
  <c r="I68" i="2"/>
  <c r="H68" i="2"/>
  <c r="I67" i="2"/>
  <c r="H67" i="2"/>
  <c r="H66" i="2"/>
  <c r="I66" i="2"/>
  <c r="H65" i="2"/>
  <c r="I65" i="2"/>
  <c r="I64" i="2"/>
  <c r="H64" i="2"/>
  <c r="I63" i="2"/>
  <c r="H63" i="2"/>
  <c r="I62" i="2"/>
  <c r="H62" i="2"/>
  <c r="H61" i="2"/>
  <c r="I61" i="2"/>
  <c r="I60" i="2"/>
  <c r="H60" i="2"/>
  <c r="I59" i="2"/>
  <c r="H59" i="2"/>
  <c r="H58" i="2"/>
  <c r="I58" i="2"/>
  <c r="I57" i="2"/>
  <c r="H57" i="2"/>
  <c r="I56" i="2"/>
  <c r="H56" i="2"/>
  <c r="I55" i="2"/>
  <c r="H55" i="2"/>
  <c r="H54" i="2"/>
  <c r="I54" i="2"/>
  <c r="H53" i="2"/>
  <c r="I53" i="2"/>
  <c r="I52" i="2"/>
  <c r="H52" i="2"/>
  <c r="H51" i="2"/>
  <c r="I51" i="2"/>
  <c r="I50" i="2"/>
  <c r="H50" i="2"/>
  <c r="I49" i="2"/>
  <c r="H49" i="2"/>
  <c r="I48" i="2"/>
  <c r="H48" i="2"/>
  <c r="I47" i="2"/>
  <c r="H47" i="2"/>
  <c r="I46" i="2"/>
  <c r="H46" i="2"/>
  <c r="H45" i="2"/>
  <c r="I45" i="2"/>
  <c r="H44" i="2"/>
  <c r="I44" i="2"/>
  <c r="H43" i="2"/>
  <c r="I43" i="2"/>
  <c r="H42" i="2"/>
  <c r="I42" i="2"/>
  <c r="H41" i="2"/>
  <c r="I41" i="2"/>
  <c r="H40" i="2"/>
  <c r="I40" i="2"/>
  <c r="H39" i="2"/>
  <c r="I39" i="2"/>
  <c r="H38" i="2"/>
  <c r="I38" i="2"/>
  <c r="I37" i="2"/>
  <c r="H37" i="2"/>
  <c r="I36" i="2"/>
  <c r="H36" i="2"/>
  <c r="I35" i="2"/>
  <c r="H35" i="2"/>
  <c r="H33" i="2"/>
  <c r="I33" i="2"/>
  <c r="H34" i="2"/>
  <c r="I34" i="2"/>
  <c r="H32" i="2"/>
  <c r="I32" i="2"/>
  <c r="H31" i="2"/>
  <c r="I31" i="2"/>
  <c r="I30" i="2"/>
  <c r="H30" i="2"/>
  <c r="I29" i="2"/>
  <c r="H29" i="2"/>
  <c r="H28" i="2"/>
  <c r="I28" i="2"/>
  <c r="H27" i="2"/>
  <c r="I27" i="2"/>
  <c r="H26" i="2"/>
  <c r="I26" i="2"/>
  <c r="I25" i="2"/>
  <c r="H25" i="2"/>
  <c r="I24" i="2"/>
  <c r="H24" i="2"/>
  <c r="H23" i="2"/>
  <c r="I23" i="2"/>
  <c r="I22" i="2"/>
  <c r="H22" i="2"/>
  <c r="H21" i="2"/>
  <c r="I21" i="2"/>
  <c r="I20" i="2"/>
  <c r="H20" i="2"/>
  <c r="H19" i="2"/>
  <c r="I19" i="2"/>
  <c r="H18" i="2"/>
  <c r="I18" i="2"/>
  <c r="H17" i="2"/>
  <c r="I17" i="2"/>
  <c r="H15" i="2"/>
  <c r="I15" i="2"/>
  <c r="H16" i="2"/>
  <c r="I16" i="2"/>
  <c r="H14" i="2"/>
  <c r="I14" i="2"/>
  <c r="H13" i="2"/>
  <c r="I13" i="2"/>
  <c r="H12" i="2"/>
  <c r="I12" i="2"/>
  <c r="H11" i="2"/>
  <c r="I11" i="2"/>
  <c r="H10" i="2"/>
  <c r="I10" i="2"/>
  <c r="H9" i="2"/>
  <c r="I9" i="2"/>
  <c r="H8" i="2"/>
  <c r="I8" i="2"/>
  <c r="H7" i="2"/>
  <c r="I7" i="2"/>
  <c r="I6" i="2"/>
  <c r="H6" i="2"/>
  <c r="I5" i="2"/>
  <c r="H5" i="2"/>
  <c r="H4" i="2"/>
  <c r="I4" i="2"/>
  <c r="H3" i="2"/>
  <c r="I3" i="2"/>
  <c r="I2" i="2"/>
  <c r="H2" i="2"/>
  <c r="J215" i="2"/>
  <c r="J114" i="2"/>
  <c r="J77" i="2"/>
  <c r="J8" i="2"/>
  <c r="J48" i="2"/>
  <c r="I203" i="2"/>
  <c r="G203" i="2"/>
  <c r="G166" i="2"/>
  <c r="G72" i="2"/>
  <c r="G24" i="2"/>
  <c r="G143" i="2"/>
  <c r="G140" i="2"/>
  <c r="G158" i="2"/>
  <c r="G152" i="2"/>
  <c r="L140" i="2" l="1"/>
  <c r="L24" i="2"/>
  <c r="L158" i="2"/>
  <c r="L143" i="2"/>
  <c r="L152" i="2"/>
  <c r="L229" i="2"/>
  <c r="L224" i="2"/>
  <c r="L209" i="2"/>
  <c r="L221" i="2"/>
  <c r="L193" i="2"/>
  <c r="L191" i="2"/>
  <c r="L184" i="2"/>
  <c r="L182" i="2"/>
  <c r="L175" i="2"/>
  <c r="L160" i="2"/>
  <c r="L157" i="2"/>
  <c r="L142" i="2"/>
  <c r="L136" i="2"/>
  <c r="L128" i="2"/>
  <c r="L126" i="2"/>
  <c r="L122" i="2"/>
  <c r="L112" i="2"/>
  <c r="L114" i="2"/>
  <c r="L104" i="2"/>
  <c r="L96" i="2"/>
  <c r="L80" i="2"/>
  <c r="L69" i="2"/>
  <c r="L63" i="2"/>
  <c r="L49" i="2"/>
  <c r="L32" i="2"/>
  <c r="L34" i="2"/>
  <c r="L26" i="2"/>
  <c r="L18" i="2"/>
  <c r="L6" i="2"/>
  <c r="L8" i="2"/>
  <c r="L9" i="2"/>
  <c r="L14" i="2"/>
  <c r="G190" i="2"/>
  <c r="L217" i="2"/>
  <c r="L215" i="2"/>
  <c r="L211" i="2"/>
  <c r="L192" i="2"/>
  <c r="L178" i="2"/>
  <c r="L170" i="2"/>
  <c r="L167" i="2"/>
  <c r="L162" i="2"/>
  <c r="L121" i="2"/>
  <c r="L102" i="2"/>
  <c r="L90" i="2"/>
  <c r="L89" i="2"/>
  <c r="L43" i="2"/>
  <c r="L39" i="2"/>
  <c r="L33" i="2"/>
  <c r="L17" i="2"/>
  <c r="L16" i="2"/>
  <c r="L1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5" i="2"/>
  <c r="G164" i="2"/>
  <c r="G163" i="2"/>
  <c r="G162" i="2"/>
  <c r="G161" i="2"/>
  <c r="G160" i="2"/>
  <c r="G159" i="2"/>
  <c r="G157" i="2"/>
  <c r="G156" i="2"/>
  <c r="G155" i="2"/>
  <c r="G154" i="2"/>
  <c r="G153" i="2"/>
  <c r="G151" i="2"/>
  <c r="G150" i="2"/>
  <c r="G149" i="2"/>
  <c r="G148" i="2"/>
  <c r="G147" i="2"/>
  <c r="G146" i="2"/>
  <c r="G145" i="2"/>
  <c r="G144" i="2"/>
  <c r="G142" i="2"/>
  <c r="G141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L56" i="2" l="1"/>
  <c r="L86" i="2"/>
  <c r="L57" i="2"/>
  <c r="L65" i="2"/>
  <c r="L73" i="2"/>
  <c r="L119" i="2"/>
  <c r="L226" i="2"/>
  <c r="L79" i="2"/>
  <c r="L41" i="2"/>
  <c r="L64" i="2"/>
  <c r="L74" i="2"/>
  <c r="L78" i="2"/>
  <c r="L103" i="2"/>
  <c r="L111" i="2"/>
  <c r="L118" i="2"/>
  <c r="L135" i="2"/>
  <c r="L144" i="2"/>
  <c r="L183" i="2"/>
  <c r="L185" i="2"/>
  <c r="L208" i="2"/>
  <c r="L223" i="2"/>
  <c r="L81" i="2"/>
  <c r="L87" i="2"/>
  <c r="L54" i="2"/>
  <c r="L169" i="2"/>
  <c r="L204" i="2"/>
  <c r="L227" i="2"/>
  <c r="L40" i="2"/>
  <c r="L55" i="2"/>
  <c r="L95" i="2"/>
  <c r="L105" i="2"/>
  <c r="L159" i="2"/>
  <c r="L42" i="2"/>
  <c r="L110" i="2"/>
  <c r="L125" i="2"/>
  <c r="L27" i="2"/>
  <c r="L141" i="2"/>
  <c r="L88" i="2"/>
  <c r="L216" i="2"/>
  <c r="L71" i="2"/>
  <c r="L131" i="2"/>
  <c r="L153" i="2"/>
  <c r="L161" i="2"/>
  <c r="L176" i="2"/>
  <c r="L2" i="2"/>
  <c r="L97" i="2"/>
  <c r="L219" i="2"/>
  <c r="L35" i="2"/>
  <c r="L47" i="2"/>
  <c r="L62" i="2"/>
  <c r="L132" i="2"/>
  <c r="L139" i="2"/>
  <c r="L145" i="2"/>
  <c r="L150" i="2"/>
  <c r="L168" i="2"/>
  <c r="L149" i="2"/>
  <c r="L113" i="2"/>
  <c r="L133" i="2"/>
  <c r="L201" i="2"/>
  <c r="L15" i="2"/>
  <c r="L7" i="2"/>
  <c r="L213" i="2"/>
  <c r="L151" i="2"/>
  <c r="L225" i="2"/>
  <c r="L200" i="2"/>
  <c r="L199" i="2"/>
  <c r="L195" i="2"/>
  <c r="L177" i="2"/>
  <c r="L134" i="2"/>
  <c r="L127" i="2"/>
  <c r="L120" i="2"/>
  <c r="L106" i="2"/>
  <c r="L98" i="2"/>
  <c r="L94" i="2"/>
  <c r="L82" i="2"/>
  <c r="L70" i="2"/>
  <c r="L61" i="2"/>
  <c r="L50" i="2"/>
  <c r="L48" i="2"/>
  <c r="L31" i="2"/>
  <c r="L25" i="2"/>
  <c r="L23" i="2"/>
  <c r="L22" i="2"/>
  <c r="L190" i="2"/>
  <c r="L164" i="2"/>
  <c r="L173" i="2"/>
  <c r="L188" i="2"/>
  <c r="L197" i="2"/>
  <c r="L206" i="2"/>
  <c r="L5" i="2"/>
  <c r="L13" i="2"/>
  <c r="L21" i="2"/>
  <c r="L30" i="2"/>
  <c r="L38" i="2"/>
  <c r="L46" i="2"/>
  <c r="L53" i="2"/>
  <c r="L60" i="2"/>
  <c r="L68" i="2"/>
  <c r="L77" i="2"/>
  <c r="L85" i="2"/>
  <c r="L93" i="2"/>
  <c r="L101" i="2"/>
  <c r="L109" i="2"/>
  <c r="L117" i="2"/>
  <c r="L124" i="2"/>
  <c r="L138" i="2"/>
  <c r="L148" i="2"/>
  <c r="L156" i="2"/>
  <c r="L165" i="2"/>
  <c r="L174" i="2"/>
  <c r="L181" i="2"/>
  <c r="L189" i="2"/>
  <c r="L198" i="2"/>
  <c r="L207" i="2"/>
  <c r="L214" i="2"/>
  <c r="L222" i="2"/>
  <c r="L4" i="2"/>
  <c r="L12" i="2"/>
  <c r="L20" i="2"/>
  <c r="L29" i="2"/>
  <c r="L37" i="2"/>
  <c r="L45" i="2"/>
  <c r="L52" i="2"/>
  <c r="L59" i="2"/>
  <c r="L67" i="2"/>
  <c r="L76" i="2"/>
  <c r="L84" i="2"/>
  <c r="L92" i="2"/>
  <c r="L100" i="2"/>
  <c r="L108" i="2"/>
  <c r="L116" i="2"/>
  <c r="L123" i="2"/>
  <c r="L130" i="2"/>
  <c r="L137" i="2"/>
  <c r="L147" i="2"/>
  <c r="L155" i="2"/>
  <c r="L163" i="2"/>
  <c r="L172" i="2"/>
  <c r="L180" i="2"/>
  <c r="L187" i="2"/>
  <c r="L196" i="2"/>
  <c r="L205" i="2"/>
  <c r="L212" i="2"/>
  <c r="L220" i="2"/>
  <c r="L228" i="2"/>
  <c r="L194" i="2"/>
  <c r="L202" i="2"/>
  <c r="L210" i="2"/>
  <c r="L218" i="2"/>
  <c r="L3" i="2"/>
  <c r="L11" i="2"/>
  <c r="L19" i="2"/>
  <c r="L28" i="2"/>
  <c r="L36" i="2"/>
  <c r="L44" i="2"/>
  <c r="L51" i="2"/>
  <c r="L58" i="2"/>
  <c r="L66" i="2"/>
  <c r="L75" i="2"/>
  <c r="L83" i="2"/>
  <c r="L91" i="2"/>
  <c r="L99" i="2"/>
  <c r="L107" i="2"/>
  <c r="L115" i="2"/>
  <c r="L129" i="2"/>
  <c r="L146" i="2"/>
  <c r="L154" i="2"/>
  <c r="L171" i="2"/>
  <c r="L179" i="2"/>
  <c r="L186" i="2"/>
</calcChain>
</file>

<file path=xl/sharedStrings.xml><?xml version="1.0" encoding="utf-8"?>
<sst xmlns="http://schemas.openxmlformats.org/spreadsheetml/2006/main" count="981" uniqueCount="171">
  <si>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</si>
  <si>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</si>
  <si>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</si>
  <si>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</si>
  <si>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</si>
  <si>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</si>
  <si>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</si>
  <si>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</si>
  <si>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</si>
  <si>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</si>
  <si>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</si>
  <si>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</si>
  <si>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FECHA ACTUALIZACIÓN DE LA INFORMACIÓN</t>
  </si>
  <si>
    <t>AAAA-MM-DD</t>
  </si>
  <si>
    <t>PERIODICIDAD DE ACTUALIZACIÓN DE LA INFORMACIÓN</t>
  </si>
  <si>
    <t>MENSUAL</t>
  </si>
  <si>
    <t>UNIDAD POSEEDORA DE LA INFORMACION</t>
  </si>
  <si>
    <t>ÁREA ADMINISTRATIVA FINANCIERA / ÁREA DE TALENTO HUMANO O A QUIEN LE CORRESPONDA</t>
  </si>
  <si>
    <t>PERSONA RESPONSABLE DE LA UNIDAD POSEEDORA DE LA INFORMACIÓN</t>
  </si>
  <si>
    <t>NOMBRE DE LA PERSONA SERVIDORA DE LA UNIDAD RESPONSABLE</t>
  </si>
  <si>
    <t>CORREO ELECTRÓNICO DE LA PERSONA RESPONSABLE DE LA UNIDAD POSEEDORA DE LA INFORMACIÓN</t>
  </si>
  <si>
    <t>correo electrónico de la persona servidora de la unidad responsable</t>
  </si>
  <si>
    <t>NÚMERO TELEFÓNICO DE LA PERSONA RESPONSABLE DE LA UNIDAD POSEEDORA DE LA INFORMACIÓN</t>
  </si>
  <si>
    <t>(02) 382-9670 EXTENSIÓN 215 (Número de teléfono y extensión)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</si>
  <si>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</si>
  <si>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</si>
  <si>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</si>
  <si>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</si>
  <si>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</si>
  <si>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</si>
  <si>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</si>
  <si>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</si>
  <si>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</si>
  <si>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</si>
  <si>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</si>
  <si>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</si>
  <si>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</si>
  <si>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</si>
  <si>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</si>
  <si>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</si>
  <si>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</si>
  <si>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</si>
  <si>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</si>
  <si>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</si>
  <si>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ASISTENTE DE DESARROLLO TURISTICO MUNICIPAL</t>
  </si>
  <si>
    <t>ANALISTA DE INFRAESTRUCTURA TECNOLÓGICA 2</t>
  </si>
  <si>
    <t>ANALISTA ADMINISTRATIVO 1</t>
  </si>
  <si>
    <t>COORDINADOR DE DESARROLLO TERRITORIAL</t>
  </si>
  <si>
    <t>COORDINADORA DE GESTIÓN Y FORTALECIMIENTO MUNICIPAL</t>
  </si>
  <si>
    <t>ASISTENTE FINANCIERO</t>
  </si>
  <si>
    <t>AUXILIAR DE SERVICIOS</t>
  </si>
  <si>
    <t>ANALISTA DE PLANIFICACIÓN INSTITUCIONAL 3</t>
  </si>
  <si>
    <t>ANALISTA COMUNICADOR DIGITAL</t>
  </si>
  <si>
    <t>ASISTENTE REGIONAL</t>
  </si>
  <si>
    <t>ANALISTA DE COMUNICACIÓN SOCIAL 1</t>
  </si>
  <si>
    <t>ANALISTA DE GESTIÓN Y FORTALECIMIENTO MUNICIPAL 3</t>
  </si>
  <si>
    <t>ANALISTA ADMINISTRATIVO 3</t>
  </si>
  <si>
    <t>SECRETARIA DE UNIDAD</t>
  </si>
  <si>
    <t>ANALISTA DE PRESUPUESTO 3</t>
  </si>
  <si>
    <t>CHOFER</t>
  </si>
  <si>
    <t>ANALISTA DE COMUNICACIÓN SOCIAL 3</t>
  </si>
  <si>
    <t>ANALISTA DE CAPACITACIÓN MUNICIPAL 1</t>
  </si>
  <si>
    <t>ANALISTA REGIONAL JURIDICO</t>
  </si>
  <si>
    <t>ANALISTA REGIONAL DE COMUNICACIÓN</t>
  </si>
  <si>
    <t>ANALISTA REGIONAL INFORMÁTICO</t>
  </si>
  <si>
    <t>ASISTENTE ADMINISTRATIVO</t>
  </si>
  <si>
    <t>ANALISTA DE DESARROLLO TERRITORIAL 1</t>
  </si>
  <si>
    <t>COORDINADORA DE DESPACHO</t>
  </si>
  <si>
    <t>ASISTENTE DE ASESORÍA JURÍDICA</t>
  </si>
  <si>
    <t>ANALISTA DE NOMINA DE TALENTO HUMANO 3</t>
  </si>
  <si>
    <t>ANALISTA DE PLANIFICACIÓN REGIONAL</t>
  </si>
  <si>
    <t>ANALISTA DE DESARROLLO DE SOFTWARE 2</t>
  </si>
  <si>
    <t>ANALISTA DE ASESORIA JURIDICA 1</t>
  </si>
  <si>
    <t>COORDINADORA REGIONAL</t>
  </si>
  <si>
    <t>ANALISTA DE ADMINISTRACIÓN DE TALENTO HUMANO 3</t>
  </si>
  <si>
    <t>ANALISTA DE SANEAMIENTO REGIONAL</t>
  </si>
  <si>
    <t>ASISTENTE DE TECNOLOGÍA DE LA INFORMACIÓN Y COMUNICACIONES</t>
  </si>
  <si>
    <t xml:space="preserve">SECRETARIA </t>
  </si>
  <si>
    <t>COORDINADORA ADMINISTRATIVA</t>
  </si>
  <si>
    <t xml:space="preserve">RECEPCIONISTA </t>
  </si>
  <si>
    <t>ANALISTA DE NOMINA DE TALENTO HUMANO 1</t>
  </si>
  <si>
    <t>ANALISTA DE CAPACITACION MUNICIPAL 1</t>
  </si>
  <si>
    <t>ASISTENTE DE DESARROLLO TERRITORIAL</t>
  </si>
  <si>
    <t>ASISTENTE DE ASESORIA JURIDICA</t>
  </si>
  <si>
    <t>DIRECTOR NACIONAL TÉCNICO Y DE PLANIFICACIÓN</t>
  </si>
  <si>
    <t>ANALISTA DE ADMINISTRACION DE TALENTO HUMANO 1</t>
  </si>
  <si>
    <t>ASESOR 2</t>
  </si>
  <si>
    <t>ASISTENTE DE LA DIRECCIÓN NACIONAL DE COOPERACIÓN</t>
  </si>
  <si>
    <t>ASESOR 4</t>
  </si>
  <si>
    <t>ANALISTA DE CONTRATACIÓN PÚBLICA 3</t>
  </si>
  <si>
    <t>ASESOR 5</t>
  </si>
  <si>
    <t>ANALISTA DE ASESORIA JURIDICA 3</t>
  </si>
  <si>
    <t>DIRECTOR EJECUTIVO</t>
  </si>
  <si>
    <t>COORDINADOR DE TALENTO HUMANO</t>
  </si>
  <si>
    <t>ANALISTA DE DOCUMENTACIÓN Y ARCHIVO 1</t>
  </si>
  <si>
    <t>ANALISTA DE SEGURIDAD E HIGIENE EN EL TRABAJO 3</t>
  </si>
  <si>
    <t>ANALISTA DE PLANIFICACION INSTITUCIONAL 1</t>
  </si>
  <si>
    <t>COORDINADOR DE CAPACITACIÓN MUNICIPAL</t>
  </si>
  <si>
    <t>COORDINADOR REGIONAL</t>
  </si>
  <si>
    <t>SECRETARIA DE LA DIRECCION NACIONAL TECNICA Y DE PLANIFICACION</t>
  </si>
  <si>
    <t>ANALISTA DE CONTABILIDAD 1</t>
  </si>
  <si>
    <t>ASISTENTE DE LA DIRECCION NACIONAL DE PLANIFICACION INSTITUCIONAL</t>
  </si>
  <si>
    <t>ANALISTA DE MERITOS Y OPOSICIÓN 3</t>
  </si>
  <si>
    <t>COORDINADORA DE CONTRATACIÓN PÚBLICA</t>
  </si>
  <si>
    <t>ANALISTA DE ASESORIA JURÍDICA 3</t>
  </si>
  <si>
    <t>ANALISTA DE ASESORÍA JURIDICA 3</t>
  </si>
  <si>
    <t xml:space="preserve">ASISTENTE </t>
  </si>
  <si>
    <t>DIRECCIÓN NACIONAL DE ASESORIA JURÍDICA</t>
  </si>
  <si>
    <t xml:space="preserve">ANALISTA REGIONAL DE COMUNICACION </t>
  </si>
  <si>
    <t>DISEÑADOR GRÁFICO</t>
  </si>
  <si>
    <t>SECRETARIO DE LA DIRECCION NACIONAL DE PLANIFICACION INSTITUCIONAL</t>
  </si>
  <si>
    <t>ASISTENTE DE LA DIRECCION EJECUTIVA</t>
  </si>
  <si>
    <t>ANALISTA DE COOPERACION 3</t>
  </si>
  <si>
    <t>COORDINADOR DE DESARROLLO TURISTICO MUNICIPAL</t>
  </si>
  <si>
    <t>ANALISTA DE DESARROLLO TERRITORIAL 3</t>
  </si>
  <si>
    <t>ASISTENTE DE CONTRATACIÓN PÚBLICA</t>
  </si>
  <si>
    <t>COORDINADOR DE TECNOLOGÍAS DE LA INFORMACIÓN Y COMUNICACIONES</t>
  </si>
  <si>
    <t xml:space="preserve">ASISTENTE DE COMUNICACIÓN SOCIAL </t>
  </si>
  <si>
    <t>ANALISTA DE SEGURIDAD E HIGIENE EN EL TRABAJO 1</t>
  </si>
  <si>
    <t xml:space="preserve">ANALISTA DE SANEAMIENTO REGIONAL </t>
  </si>
  <si>
    <t>ANALISTA DE CONTABILIDAD 3</t>
  </si>
  <si>
    <t>TECNICO DE DOCUMENTACION Y ARCHIVO DE DESPACHO</t>
  </si>
  <si>
    <t xml:space="preserve">DIRECTOR NACIONAL DE COOPERACION </t>
  </si>
  <si>
    <t xml:space="preserve">CHOFER </t>
  </si>
  <si>
    <t>ASISTENTE DE COOPERACIÓN</t>
  </si>
  <si>
    <t>ANALISTA DE CONTRATACIÓN PÚBLICA 1</t>
  </si>
  <si>
    <t xml:space="preserve">SECRETARIA DE UNIDAD </t>
  </si>
  <si>
    <t>ANALISTA DE INFRAESTRUCTURA TECNOLOGICA 3</t>
  </si>
  <si>
    <t>ANALISTA DE PRESUPUESTO 1</t>
  </si>
  <si>
    <t>TECNICA INTEGRAL</t>
  </si>
  <si>
    <t>ANALISTA REGIONAL JURIDICA</t>
  </si>
  <si>
    <t>ASISTENTE DE CAPACITACIÓN MUNICIPAL</t>
  </si>
  <si>
    <t>SECRETARIA DE LA DIRECCIÓN NACIONAL DE ASESORÍA JURÍDICA</t>
  </si>
  <si>
    <t>ANALISTA DE DESARROLLO DE TALENTO HUMANO 3</t>
  </si>
  <si>
    <t>COORDINADORA DE ASESORIA JURIDICA</t>
  </si>
  <si>
    <t xml:space="preserve">COORDINADORA DE COMUNICACIÓN SOCIAL </t>
  </si>
  <si>
    <t>ANALISTA DE TESORERIA 3</t>
  </si>
  <si>
    <t>AUDITOR INTERNO</t>
  </si>
  <si>
    <t>ANALISTA DE DESARROLLO TURISTICO MUNICIPAL 3</t>
  </si>
  <si>
    <t>ANALISTA DE ASESORÍA JURÍDICA</t>
  </si>
  <si>
    <t>ANALISTA DE CAPACITACIÓN MUNICIPAL 3</t>
  </si>
  <si>
    <t>LOSEP</t>
  </si>
  <si>
    <t>CÓDIGO DE TRABAJO</t>
  </si>
  <si>
    <t>5.1.05.10</t>
  </si>
  <si>
    <t>5.1.01.05</t>
  </si>
  <si>
    <t>5.1.01.06</t>
  </si>
  <si>
    <t>5.1.01.10</t>
  </si>
  <si>
    <t>SERVIDOR PÚBLICO 1</t>
  </si>
  <si>
    <t>SERVIDOR PÚBLICO 6</t>
  </si>
  <si>
    <t>SERVIDOR PÚBLICO 5</t>
  </si>
  <si>
    <t>NIVEL JERARQUICO SUPERIOR 3</t>
  </si>
  <si>
    <t>SERVIDOR PÚBLICO 7</t>
  </si>
  <si>
    <t>SERVIDOR PÚBLICO 3</t>
  </si>
  <si>
    <t>SERVIDOR PÚBLICO DE APOYO 4</t>
  </si>
  <si>
    <t>NIVEL JERARQUICO SUPERIOR 2</t>
  </si>
  <si>
    <t>SERVIDOR PÚBLICO DE APOYO 2</t>
  </si>
  <si>
    <t>NIVEL JERARQUICO SUPERIOR 5</t>
  </si>
  <si>
    <t>NIVEL JERARQUICO SUPERIOR 1</t>
  </si>
  <si>
    <t>NIVEL JERARQUICO SUPERIOR 7</t>
  </si>
  <si>
    <t>SERVIDOR PÚBLICO DE APOYO 3</t>
  </si>
  <si>
    <t>Coordinación de Talento Humano</t>
  </si>
  <si>
    <t>Ing. Marlon Ernesto Flores Obando</t>
  </si>
  <si>
    <t>marlon.flores@ame.gob.ec</t>
  </si>
  <si>
    <t>(02) 2469796 EXTENSIÓN 2252</t>
  </si>
  <si>
    <t>NO APLICA</t>
  </si>
  <si>
    <t>Mensual</t>
  </si>
  <si>
    <t>ANALISTA DE DOCUMENTACION Y ARCHIVO 1</t>
  </si>
  <si>
    <t>ANALISTA DE DESARROLLO TURISTICO MUNICIPAL 1</t>
  </si>
  <si>
    <t>ANALISTA DE CONTRATACION PUBLICA 3</t>
  </si>
  <si>
    <t>ASESOR 3</t>
  </si>
  <si>
    <t>NIVEL JERARQUICO SUPERIOR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</si>
</sst>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$&quot;* #,##0.00_ ;_ &quot;$&quot;* \-#,##0.00_ ;_ &quot;$&quot;* &quot;-&quot;??_ ;_ @_ "/>
    <numFmt numFmtId="43" formatCode="_ * #,##0.00_ ;_ * \-#,##0.00_ ;_ * &quot;-&quot;??_ ;_ @_ "/>
  </numFmts>
  <fonts count="15" x14ac:knownFonts="1">
    <font>
      <sz val="11"/>
      <color theme="1"/>
      <name val="Calibri"/>
      <scheme val="minor"/>
    </font>
    <font>
      <sz val="12"/>
      <color theme="1"/>
      <name val="Calibri"/>
    </font>
    <font>
      <b/>
      <sz val="12"/>
      <color rgb="FF000000"/>
      <name val="Calibri"/>
    </font>
    <font>
      <b/>
      <sz val="12"/>
      <color theme="1"/>
      <name val="Calibri"/>
    </font>
    <font>
      <sz val="12"/>
      <color rgb="FFFF0000"/>
      <name val="Calibri"/>
    </font>
    <font>
      <u/>
      <sz val="12"/>
      <color rgb="FF0000FF"/>
      <name val="Calibri"/>
    </font>
    <font>
      <sz val="12"/>
      <color rgb="FF000000"/>
      <name val="Calibri"/>
    </font>
    <font>
      <sz val="11"/>
      <color theme="1"/>
      <name val="Calibri"/>
      <scheme val="minor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4" fillId="0" borderId="0"/>
  </cellStyleXfs>
  <cellXfs count="2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14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1" fillId="0" borderId="3" xfId="3" applyBorder="1" applyAlignment="1">
      <alignment horizontal="center" vertical="center" wrapText="1"/>
    </xf>
    <xf numFmtId="43" fontId="9" fillId="0" borderId="2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10" fillId="0" borderId="2" xfId="2" applyNumberFormat="1" applyFont="1" applyFill="1" applyBorder="1" applyAlignment="1">
      <alignment horizontal="center" vertical="center"/>
    </xf>
    <xf numFmtId="43" fontId="9" fillId="0" borderId="4" xfId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</cellXfs>
  <cellStyles count="5">
    <cellStyle name="Hipervínculo" xfId="3" builtinId="8"/>
    <cellStyle name="Millares" xfId="1" builtinId="3"/>
    <cellStyle name="Moneda" xfId="2" builtinId="4"/>
    <cellStyle name="Normal" xfId="0" builtinId="0"/>
    <cellStyle name="Normal 2" xfId="4" xr:uid="{8491A055-0831-4F69-BB7E-91989A26D1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lon.flores@ame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95"/>
  <sheetViews>
    <sheetView tabSelected="1" zoomScaleNormal="100" workbookViewId="0">
      <selection activeCell="A230" sqref="A230:K230"/>
    </sheetView>
  </sheetViews>
  <sheetFormatPr baseColWidth="10" defaultColWidth="14.42578125" defaultRowHeight="15" customHeight="1" x14ac:dyDescent="0.25"/>
  <cols>
    <col min="1" max="1" width="13.42578125" customWidth="1"/>
    <col min="2" max="2" width="33.28515625" customWidth="1"/>
    <col min="3" max="3" width="26.7109375" customWidth="1"/>
    <col min="4" max="4" width="24.140625" customWidth="1"/>
    <col min="5" max="5" width="27.140625" customWidth="1"/>
    <col min="6" max="11" width="21.5703125" customWidth="1"/>
    <col min="12" max="12" width="33.7109375" customWidth="1"/>
    <col min="13" max="23" width="10" customWidth="1"/>
  </cols>
  <sheetData>
    <row r="1" spans="1:23" ht="48.7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s="22" customFormat="1" ht="45.75" customHeight="1" x14ac:dyDescent="0.25">
      <c r="A2" s="20">
        <v>1</v>
      </c>
      <c r="B2" s="19" t="s">
        <v>44</v>
      </c>
      <c r="C2" s="19" t="s">
        <v>141</v>
      </c>
      <c r="D2" s="19" t="s">
        <v>143</v>
      </c>
      <c r="E2" s="19" t="s">
        <v>147</v>
      </c>
      <c r="F2" s="19">
        <v>817</v>
      </c>
      <c r="G2" s="19">
        <f t="shared" ref="G2:G65" si="0">F2*12</f>
        <v>9804</v>
      </c>
      <c r="H2" s="19">
        <f>(F2/12)*12</f>
        <v>817</v>
      </c>
      <c r="I2" s="19">
        <f>+(37.5)*12</f>
        <v>450</v>
      </c>
      <c r="J2" s="19">
        <v>0</v>
      </c>
      <c r="K2" s="19">
        <v>0</v>
      </c>
      <c r="L2" s="19">
        <f>H2+I2+J2+K2</f>
        <v>1267</v>
      </c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</row>
    <row r="3" spans="1:23" s="22" customFormat="1" ht="45.75" customHeight="1" x14ac:dyDescent="0.25">
      <c r="A3" s="20">
        <v>2</v>
      </c>
      <c r="B3" s="19" t="s">
        <v>45</v>
      </c>
      <c r="C3" s="19" t="s">
        <v>141</v>
      </c>
      <c r="D3" s="19" t="s">
        <v>144</v>
      </c>
      <c r="E3" s="19" t="s">
        <v>148</v>
      </c>
      <c r="F3" s="19">
        <v>1400</v>
      </c>
      <c r="G3" s="19">
        <f t="shared" si="0"/>
        <v>16800</v>
      </c>
      <c r="H3" s="19">
        <f>(F3/12)*12</f>
        <v>1400</v>
      </c>
      <c r="I3" s="19">
        <f>+(37.5)*12</f>
        <v>450</v>
      </c>
      <c r="J3" s="19">
        <v>0</v>
      </c>
      <c r="K3" s="19">
        <v>0</v>
      </c>
      <c r="L3" s="19">
        <f t="shared" ref="L3:L65" si="1">H3+I3+J3+K3</f>
        <v>1850</v>
      </c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</row>
    <row r="4" spans="1:23" s="22" customFormat="1" ht="45.75" customHeight="1" x14ac:dyDescent="0.25">
      <c r="A4" s="20">
        <v>3</v>
      </c>
      <c r="B4" s="19" t="s">
        <v>46</v>
      </c>
      <c r="C4" s="19" t="s">
        <v>141</v>
      </c>
      <c r="D4" s="19" t="s">
        <v>144</v>
      </c>
      <c r="E4" s="19" t="s">
        <v>149</v>
      </c>
      <c r="F4" s="19">
        <v>1315</v>
      </c>
      <c r="G4" s="19">
        <f t="shared" si="0"/>
        <v>15780</v>
      </c>
      <c r="H4" s="19">
        <f>(F4/12)*12</f>
        <v>1315</v>
      </c>
      <c r="I4" s="19">
        <f>+(37.5)*12</f>
        <v>450</v>
      </c>
      <c r="J4" s="19">
        <v>0</v>
      </c>
      <c r="K4" s="19">
        <v>0</v>
      </c>
      <c r="L4" s="19">
        <f t="shared" si="1"/>
        <v>1765</v>
      </c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</row>
    <row r="5" spans="1:23" s="22" customFormat="1" ht="45.75" customHeight="1" x14ac:dyDescent="0.25">
      <c r="A5" s="20">
        <v>4</v>
      </c>
      <c r="B5" s="19" t="s">
        <v>47</v>
      </c>
      <c r="C5" s="19" t="s">
        <v>141</v>
      </c>
      <c r="D5" s="19" t="s">
        <v>144</v>
      </c>
      <c r="E5" s="19" t="s">
        <v>150</v>
      </c>
      <c r="F5" s="19">
        <v>2418</v>
      </c>
      <c r="G5" s="19">
        <f>F5*12</f>
        <v>29016</v>
      </c>
      <c r="H5" s="19">
        <f>(F5/12)*7</f>
        <v>1410.5</v>
      </c>
      <c r="I5" s="19">
        <f>+(37.5)*7</f>
        <v>262.5</v>
      </c>
      <c r="J5" s="19">
        <v>0</v>
      </c>
      <c r="K5" s="19">
        <v>359.23</v>
      </c>
      <c r="L5" s="19">
        <f t="shared" si="1"/>
        <v>2032.23</v>
      </c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</row>
    <row r="6" spans="1:23" s="22" customFormat="1" ht="45.75" customHeight="1" x14ac:dyDescent="0.25">
      <c r="A6" s="20">
        <v>5</v>
      </c>
      <c r="B6" s="19" t="s">
        <v>48</v>
      </c>
      <c r="C6" s="19" t="s">
        <v>141</v>
      </c>
      <c r="D6" s="19" t="s">
        <v>144</v>
      </c>
      <c r="E6" s="19" t="s">
        <v>150</v>
      </c>
      <c r="F6" s="19">
        <v>2418</v>
      </c>
      <c r="G6" s="19">
        <f t="shared" si="0"/>
        <v>29016</v>
      </c>
      <c r="H6" s="19">
        <f t="shared" ref="H6:H14" si="2">(F6/12)*12</f>
        <v>2418</v>
      </c>
      <c r="I6" s="19">
        <f t="shared" ref="I6:I14" si="3">+(37.5)*12</f>
        <v>450</v>
      </c>
      <c r="J6" s="19">
        <v>0</v>
      </c>
      <c r="K6" s="19">
        <v>0</v>
      </c>
      <c r="L6" s="19">
        <f t="shared" si="1"/>
        <v>2868</v>
      </c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</row>
    <row r="7" spans="1:23" s="22" customFormat="1" ht="45.75" customHeight="1" x14ac:dyDescent="0.25">
      <c r="A7" s="20">
        <v>6</v>
      </c>
      <c r="B7" s="19" t="s">
        <v>49</v>
      </c>
      <c r="C7" s="19" t="s">
        <v>141</v>
      </c>
      <c r="D7" s="19" t="s">
        <v>144</v>
      </c>
      <c r="E7" s="19" t="s">
        <v>147</v>
      </c>
      <c r="F7" s="19">
        <v>817</v>
      </c>
      <c r="G7" s="19">
        <f t="shared" si="0"/>
        <v>9804</v>
      </c>
      <c r="H7" s="19">
        <f t="shared" si="2"/>
        <v>817</v>
      </c>
      <c r="I7" s="19">
        <f t="shared" si="3"/>
        <v>450</v>
      </c>
      <c r="J7" s="19">
        <v>0</v>
      </c>
      <c r="K7" s="19">
        <v>0</v>
      </c>
      <c r="L7" s="19">
        <f t="shared" si="1"/>
        <v>1267</v>
      </c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</row>
    <row r="8" spans="1:23" s="22" customFormat="1" ht="45.75" customHeight="1" x14ac:dyDescent="0.25">
      <c r="A8" s="20">
        <v>7</v>
      </c>
      <c r="B8" s="19" t="s">
        <v>50</v>
      </c>
      <c r="C8" s="19" t="s">
        <v>142</v>
      </c>
      <c r="D8" s="19" t="s">
        <v>145</v>
      </c>
      <c r="E8" s="19" t="s">
        <v>142</v>
      </c>
      <c r="F8" s="19">
        <v>561</v>
      </c>
      <c r="G8" s="19">
        <f t="shared" si="0"/>
        <v>6732</v>
      </c>
      <c r="H8" s="19">
        <f t="shared" si="2"/>
        <v>561</v>
      </c>
      <c r="I8" s="19">
        <f t="shared" si="3"/>
        <v>450</v>
      </c>
      <c r="J8" s="19">
        <f>42.37+24.02</f>
        <v>66.39</v>
      </c>
      <c r="K8" s="19">
        <v>0</v>
      </c>
      <c r="L8" s="19">
        <f t="shared" si="1"/>
        <v>1077.3900000000001</v>
      </c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</row>
    <row r="9" spans="1:23" s="22" customFormat="1" ht="45.75" customHeight="1" x14ac:dyDescent="0.25">
      <c r="A9" s="20">
        <v>8</v>
      </c>
      <c r="B9" s="19" t="s">
        <v>51</v>
      </c>
      <c r="C9" s="19" t="s">
        <v>141</v>
      </c>
      <c r="D9" s="19" t="s">
        <v>144</v>
      </c>
      <c r="E9" s="19" t="s">
        <v>151</v>
      </c>
      <c r="F9" s="19">
        <v>1676</v>
      </c>
      <c r="G9" s="19">
        <f t="shared" si="0"/>
        <v>20112</v>
      </c>
      <c r="H9" s="19">
        <f t="shared" si="2"/>
        <v>1676</v>
      </c>
      <c r="I9" s="19">
        <f t="shared" si="3"/>
        <v>450</v>
      </c>
      <c r="J9" s="19">
        <v>0</v>
      </c>
      <c r="K9" s="19">
        <v>0</v>
      </c>
      <c r="L9" s="19">
        <f t="shared" si="1"/>
        <v>2126</v>
      </c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</row>
    <row r="10" spans="1:23" s="22" customFormat="1" ht="45.75" customHeight="1" x14ac:dyDescent="0.25">
      <c r="A10" s="20">
        <v>9</v>
      </c>
      <c r="B10" s="19" t="s">
        <v>52</v>
      </c>
      <c r="C10" s="19" t="s">
        <v>141</v>
      </c>
      <c r="D10" s="19" t="s">
        <v>144</v>
      </c>
      <c r="E10" s="19" t="s">
        <v>152</v>
      </c>
      <c r="F10" s="19">
        <v>986</v>
      </c>
      <c r="G10" s="19">
        <f t="shared" si="0"/>
        <v>11832</v>
      </c>
      <c r="H10" s="19">
        <f t="shared" si="2"/>
        <v>986</v>
      </c>
      <c r="I10" s="19">
        <f t="shared" si="3"/>
        <v>450</v>
      </c>
      <c r="J10" s="19">
        <v>0</v>
      </c>
      <c r="K10" s="19">
        <v>0</v>
      </c>
      <c r="L10" s="19">
        <f t="shared" si="1"/>
        <v>1436</v>
      </c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</row>
    <row r="11" spans="1:23" s="22" customFormat="1" ht="45.75" customHeight="1" x14ac:dyDescent="0.25">
      <c r="A11" s="20">
        <v>10</v>
      </c>
      <c r="B11" s="19" t="s">
        <v>53</v>
      </c>
      <c r="C11" s="19" t="s">
        <v>141</v>
      </c>
      <c r="D11" s="19" t="s">
        <v>144</v>
      </c>
      <c r="E11" s="19" t="s">
        <v>147</v>
      </c>
      <c r="F11" s="19">
        <v>817</v>
      </c>
      <c r="G11" s="19">
        <f t="shared" si="0"/>
        <v>9804</v>
      </c>
      <c r="H11" s="19">
        <f t="shared" si="2"/>
        <v>817</v>
      </c>
      <c r="I11" s="19">
        <f t="shared" si="3"/>
        <v>450</v>
      </c>
      <c r="J11" s="19">
        <v>0</v>
      </c>
      <c r="K11" s="19">
        <v>1551</v>
      </c>
      <c r="L11" s="19">
        <f t="shared" si="1"/>
        <v>2818</v>
      </c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</row>
    <row r="12" spans="1:23" s="22" customFormat="1" ht="45.75" customHeight="1" x14ac:dyDescent="0.25">
      <c r="A12" s="20">
        <v>11</v>
      </c>
      <c r="B12" s="19" t="s">
        <v>54</v>
      </c>
      <c r="C12" s="19" t="s">
        <v>141</v>
      </c>
      <c r="D12" s="23" t="s">
        <v>143</v>
      </c>
      <c r="E12" s="19" t="s">
        <v>149</v>
      </c>
      <c r="F12" s="19">
        <v>1212</v>
      </c>
      <c r="G12" s="19">
        <f t="shared" si="0"/>
        <v>14544</v>
      </c>
      <c r="H12" s="19">
        <f t="shared" si="2"/>
        <v>1212</v>
      </c>
      <c r="I12" s="19">
        <f t="shared" si="3"/>
        <v>450</v>
      </c>
      <c r="J12" s="19">
        <v>0</v>
      </c>
      <c r="K12" s="19">
        <v>0</v>
      </c>
      <c r="L12" s="19">
        <f t="shared" si="1"/>
        <v>1662</v>
      </c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</row>
    <row r="13" spans="1:23" s="22" customFormat="1" ht="45.75" customHeight="1" x14ac:dyDescent="0.25">
      <c r="A13" s="20">
        <v>12</v>
      </c>
      <c r="B13" s="19" t="s">
        <v>55</v>
      </c>
      <c r="C13" s="19" t="s">
        <v>141</v>
      </c>
      <c r="D13" s="19" t="s">
        <v>144</v>
      </c>
      <c r="E13" s="19" t="s">
        <v>151</v>
      </c>
      <c r="F13" s="19">
        <v>1712.6</v>
      </c>
      <c r="G13" s="19">
        <f t="shared" si="0"/>
        <v>20551.199999999997</v>
      </c>
      <c r="H13" s="19">
        <f t="shared" si="2"/>
        <v>1712.6</v>
      </c>
      <c r="I13" s="19">
        <f t="shared" si="3"/>
        <v>450</v>
      </c>
      <c r="J13" s="19">
        <v>0</v>
      </c>
      <c r="K13" s="19">
        <v>0</v>
      </c>
      <c r="L13" s="19">
        <f t="shared" si="1"/>
        <v>2162.6</v>
      </c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</row>
    <row r="14" spans="1:23" s="22" customFormat="1" ht="45.75" customHeight="1" x14ac:dyDescent="0.25">
      <c r="A14" s="20">
        <v>13</v>
      </c>
      <c r="B14" s="19" t="s">
        <v>50</v>
      </c>
      <c r="C14" s="19" t="s">
        <v>142</v>
      </c>
      <c r="D14" s="19" t="s">
        <v>145</v>
      </c>
      <c r="E14" s="19" t="s">
        <v>142</v>
      </c>
      <c r="F14" s="19">
        <v>561</v>
      </c>
      <c r="G14" s="19">
        <f t="shared" si="0"/>
        <v>6732</v>
      </c>
      <c r="H14" s="19">
        <f t="shared" si="2"/>
        <v>561</v>
      </c>
      <c r="I14" s="19">
        <f t="shared" si="3"/>
        <v>450</v>
      </c>
      <c r="J14" s="19">
        <v>0</v>
      </c>
      <c r="K14" s="19">
        <v>0</v>
      </c>
      <c r="L14" s="19">
        <f t="shared" si="1"/>
        <v>1011</v>
      </c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s="22" customFormat="1" ht="45.75" customHeight="1" x14ac:dyDescent="0.25">
      <c r="A15" s="20">
        <v>14</v>
      </c>
      <c r="B15" s="19" t="s">
        <v>56</v>
      </c>
      <c r="C15" s="19" t="s">
        <v>141</v>
      </c>
      <c r="D15" s="19" t="s">
        <v>144</v>
      </c>
      <c r="E15" s="19" t="s">
        <v>151</v>
      </c>
      <c r="F15" s="19">
        <v>1676</v>
      </c>
      <c r="G15" s="19">
        <f t="shared" si="0"/>
        <v>20112</v>
      </c>
      <c r="H15" s="19">
        <f t="shared" ref="H15:H16" si="4">(F15/12)*12</f>
        <v>1676</v>
      </c>
      <c r="I15" s="19">
        <f t="shared" ref="I15:I19" si="5">+(37.5)*12</f>
        <v>450</v>
      </c>
      <c r="J15" s="19">
        <v>0</v>
      </c>
      <c r="K15" s="19">
        <v>0</v>
      </c>
      <c r="L15" s="19">
        <f t="shared" si="1"/>
        <v>2126</v>
      </c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s="22" customFormat="1" ht="45.75" customHeight="1" x14ac:dyDescent="0.25">
      <c r="A16" s="20">
        <v>15</v>
      </c>
      <c r="B16" s="19" t="s">
        <v>57</v>
      </c>
      <c r="C16" s="19" t="s">
        <v>141</v>
      </c>
      <c r="D16" s="19" t="s">
        <v>144</v>
      </c>
      <c r="E16" s="19" t="s">
        <v>153</v>
      </c>
      <c r="F16" s="19">
        <v>755</v>
      </c>
      <c r="G16" s="19">
        <f t="shared" si="0"/>
        <v>9060</v>
      </c>
      <c r="H16" s="19">
        <f t="shared" si="4"/>
        <v>755</v>
      </c>
      <c r="I16" s="19">
        <f t="shared" si="5"/>
        <v>450</v>
      </c>
      <c r="J16" s="19">
        <v>0</v>
      </c>
      <c r="K16" s="19">
        <v>0</v>
      </c>
      <c r="L16" s="19">
        <f t="shared" si="1"/>
        <v>1205</v>
      </c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22" customFormat="1" ht="45.75" customHeight="1" x14ac:dyDescent="0.25">
      <c r="A17" s="20">
        <v>16</v>
      </c>
      <c r="B17" s="19" t="s">
        <v>58</v>
      </c>
      <c r="C17" s="19" t="s">
        <v>141</v>
      </c>
      <c r="D17" s="19" t="s">
        <v>144</v>
      </c>
      <c r="E17" s="19" t="s">
        <v>151</v>
      </c>
      <c r="F17" s="19">
        <v>1676</v>
      </c>
      <c r="G17" s="19">
        <f t="shared" si="0"/>
        <v>20112</v>
      </c>
      <c r="H17" s="19">
        <f t="shared" ref="H17" si="6">(F17/12)*12</f>
        <v>1676</v>
      </c>
      <c r="I17" s="19">
        <f t="shared" si="5"/>
        <v>450</v>
      </c>
      <c r="J17" s="19">
        <v>0</v>
      </c>
      <c r="K17" s="19">
        <v>0</v>
      </c>
      <c r="L17" s="19">
        <f t="shared" si="1"/>
        <v>2126</v>
      </c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</row>
    <row r="18" spans="1:23" s="22" customFormat="1" ht="45.75" customHeight="1" x14ac:dyDescent="0.25">
      <c r="A18" s="20">
        <v>17</v>
      </c>
      <c r="B18" s="19" t="s">
        <v>59</v>
      </c>
      <c r="C18" s="19" t="s">
        <v>142</v>
      </c>
      <c r="D18" s="19" t="s">
        <v>145</v>
      </c>
      <c r="E18" s="19" t="s">
        <v>142</v>
      </c>
      <c r="F18" s="19">
        <v>799</v>
      </c>
      <c r="G18" s="19">
        <f t="shared" si="0"/>
        <v>9588</v>
      </c>
      <c r="H18" s="19">
        <f t="shared" ref="H18" si="7">(F18/12)*12</f>
        <v>799</v>
      </c>
      <c r="I18" s="19">
        <f t="shared" si="5"/>
        <v>450</v>
      </c>
      <c r="J18" s="19">
        <v>380.86</v>
      </c>
      <c r="K18" s="19">
        <v>0</v>
      </c>
      <c r="L18" s="19">
        <f t="shared" si="1"/>
        <v>1629.8600000000001</v>
      </c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</row>
    <row r="19" spans="1:23" s="22" customFormat="1" ht="45.75" customHeight="1" x14ac:dyDescent="0.25">
      <c r="A19" s="20">
        <v>18</v>
      </c>
      <c r="B19" s="19" t="s">
        <v>60</v>
      </c>
      <c r="C19" s="19" t="s">
        <v>141</v>
      </c>
      <c r="D19" s="19" t="s">
        <v>144</v>
      </c>
      <c r="E19" s="19" t="s">
        <v>151</v>
      </c>
      <c r="F19" s="19">
        <v>1676</v>
      </c>
      <c r="G19" s="19">
        <f t="shared" si="0"/>
        <v>20112</v>
      </c>
      <c r="H19" s="19">
        <f t="shared" ref="H19" si="8">(F19/12)*12</f>
        <v>1676</v>
      </c>
      <c r="I19" s="19">
        <f t="shared" si="5"/>
        <v>450</v>
      </c>
      <c r="J19" s="19">
        <v>0</v>
      </c>
      <c r="K19" s="19">
        <v>0</v>
      </c>
      <c r="L19" s="19">
        <f t="shared" si="1"/>
        <v>2126</v>
      </c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</row>
    <row r="20" spans="1:23" s="22" customFormat="1" ht="45.75" customHeight="1" x14ac:dyDescent="0.25">
      <c r="A20" s="20">
        <v>19</v>
      </c>
      <c r="B20" s="19" t="s">
        <v>56</v>
      </c>
      <c r="C20" s="19" t="s">
        <v>141</v>
      </c>
      <c r="D20" s="19" t="s">
        <v>143</v>
      </c>
      <c r="E20" s="19" t="s">
        <v>149</v>
      </c>
      <c r="F20" s="19">
        <v>1212</v>
      </c>
      <c r="G20" s="19">
        <f t="shared" si="0"/>
        <v>14544</v>
      </c>
      <c r="H20" s="19">
        <f>(F20/12)*7</f>
        <v>707</v>
      </c>
      <c r="I20" s="19">
        <f>+(37.5)*7</f>
        <v>262.5</v>
      </c>
      <c r="J20" s="19">
        <v>0</v>
      </c>
      <c r="K20" s="19">
        <v>0</v>
      </c>
      <c r="L20" s="19">
        <f t="shared" si="1"/>
        <v>969.5</v>
      </c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</row>
    <row r="21" spans="1:23" s="22" customFormat="1" ht="45.75" customHeight="1" x14ac:dyDescent="0.25">
      <c r="A21" s="20">
        <v>20</v>
      </c>
      <c r="B21" s="19" t="s">
        <v>61</v>
      </c>
      <c r="C21" s="19" t="s">
        <v>141</v>
      </c>
      <c r="D21" s="19" t="s">
        <v>144</v>
      </c>
      <c r="E21" s="19" t="s">
        <v>149</v>
      </c>
      <c r="F21" s="19">
        <v>1600</v>
      </c>
      <c r="G21" s="19">
        <f t="shared" si="0"/>
        <v>19200</v>
      </c>
      <c r="H21" s="19">
        <f>(F21/12)*7</f>
        <v>933.33333333333337</v>
      </c>
      <c r="I21" s="19">
        <f>+(37.5)*7</f>
        <v>262.5</v>
      </c>
      <c r="J21" s="19">
        <v>0</v>
      </c>
      <c r="K21" s="19">
        <v>0</v>
      </c>
      <c r="L21" s="19">
        <f t="shared" si="1"/>
        <v>1195.8333333333335</v>
      </c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</row>
    <row r="22" spans="1:23" s="22" customFormat="1" ht="45.75" customHeight="1" x14ac:dyDescent="0.25">
      <c r="A22" s="20">
        <v>21</v>
      </c>
      <c r="B22" s="19" t="s">
        <v>62</v>
      </c>
      <c r="C22" s="19" t="s">
        <v>141</v>
      </c>
      <c r="D22" s="19" t="s">
        <v>144</v>
      </c>
      <c r="E22" s="19" t="s">
        <v>151</v>
      </c>
      <c r="F22" s="19">
        <v>1200</v>
      </c>
      <c r="G22" s="19">
        <f t="shared" si="0"/>
        <v>14400</v>
      </c>
      <c r="H22" s="19">
        <f>(F22/12)*12</f>
        <v>1200</v>
      </c>
      <c r="I22" s="19">
        <f>+(37.5)*12</f>
        <v>450</v>
      </c>
      <c r="J22" s="19">
        <v>0</v>
      </c>
      <c r="K22" s="19">
        <v>0</v>
      </c>
      <c r="L22" s="19">
        <f t="shared" si="1"/>
        <v>1650</v>
      </c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</row>
    <row r="23" spans="1:23" s="22" customFormat="1" ht="45.75" customHeight="1" x14ac:dyDescent="0.25">
      <c r="A23" s="20">
        <v>22</v>
      </c>
      <c r="B23" s="19" t="s">
        <v>63</v>
      </c>
      <c r="C23" s="19" t="s">
        <v>141</v>
      </c>
      <c r="D23" s="19" t="s">
        <v>143</v>
      </c>
      <c r="E23" s="19" t="s">
        <v>151</v>
      </c>
      <c r="F23" s="19">
        <v>1676</v>
      </c>
      <c r="G23" s="19">
        <f t="shared" si="0"/>
        <v>20112</v>
      </c>
      <c r="H23" s="19">
        <f>(F23/12)*12</f>
        <v>1676</v>
      </c>
      <c r="I23" s="19">
        <f>+(37.5)*12</f>
        <v>450</v>
      </c>
      <c r="J23" s="19">
        <v>0</v>
      </c>
      <c r="K23" s="19">
        <v>0</v>
      </c>
      <c r="L23" s="19">
        <f t="shared" si="1"/>
        <v>2126</v>
      </c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</row>
    <row r="24" spans="1:23" s="22" customFormat="1" ht="45.75" customHeight="1" x14ac:dyDescent="0.25">
      <c r="A24" s="20">
        <v>23</v>
      </c>
      <c r="B24" s="19" t="s">
        <v>65</v>
      </c>
      <c r="C24" s="19" t="s">
        <v>141</v>
      </c>
      <c r="D24" s="19" t="s">
        <v>144</v>
      </c>
      <c r="E24" s="19" t="s">
        <v>147</v>
      </c>
      <c r="F24" s="19">
        <v>817</v>
      </c>
      <c r="G24" s="19">
        <f t="shared" ref="G24" si="9">F24*12</f>
        <v>9804</v>
      </c>
      <c r="H24" s="19">
        <f>(F24/12)*2</f>
        <v>136.16666666666666</v>
      </c>
      <c r="I24" s="19">
        <f>+(37.5)*2</f>
        <v>75</v>
      </c>
      <c r="J24" s="19">
        <v>0</v>
      </c>
      <c r="K24" s="19">
        <v>0</v>
      </c>
      <c r="L24" s="19">
        <f t="shared" ref="L24" si="10">H24+I24+J24+K24</f>
        <v>211.16666666666666</v>
      </c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</row>
    <row r="25" spans="1:23" s="22" customFormat="1" ht="45.75" customHeight="1" x14ac:dyDescent="0.25">
      <c r="A25" s="20">
        <v>24</v>
      </c>
      <c r="B25" s="19" t="s">
        <v>64</v>
      </c>
      <c r="C25" s="19" t="s">
        <v>141</v>
      </c>
      <c r="D25" s="19" t="s">
        <v>144</v>
      </c>
      <c r="E25" s="19" t="s">
        <v>148</v>
      </c>
      <c r="F25" s="19">
        <v>1200</v>
      </c>
      <c r="G25" s="19">
        <f t="shared" si="0"/>
        <v>14400</v>
      </c>
      <c r="H25" s="19">
        <f>(F25/12)*12</f>
        <v>1200</v>
      </c>
      <c r="I25" s="19">
        <f>+(37.5)*12</f>
        <v>450</v>
      </c>
      <c r="J25" s="19">
        <v>0</v>
      </c>
      <c r="K25" s="19">
        <v>0</v>
      </c>
      <c r="L25" s="19">
        <f t="shared" si="1"/>
        <v>1650</v>
      </c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</row>
    <row r="26" spans="1:23" s="22" customFormat="1" ht="45.75" customHeight="1" x14ac:dyDescent="0.25">
      <c r="A26" s="20">
        <v>25</v>
      </c>
      <c r="B26" s="19" t="s">
        <v>65</v>
      </c>
      <c r="C26" s="19" t="s">
        <v>141</v>
      </c>
      <c r="D26" s="19" t="s">
        <v>144</v>
      </c>
      <c r="E26" s="19" t="s">
        <v>147</v>
      </c>
      <c r="F26" s="19">
        <v>817</v>
      </c>
      <c r="G26" s="19">
        <f t="shared" si="0"/>
        <v>9804</v>
      </c>
      <c r="H26" s="19">
        <f>(F26/12)*12</f>
        <v>817</v>
      </c>
      <c r="I26" s="19">
        <f>+(37.5)*12</f>
        <v>450</v>
      </c>
      <c r="J26" s="19">
        <v>0</v>
      </c>
      <c r="K26" s="19">
        <v>0</v>
      </c>
      <c r="L26" s="19">
        <f t="shared" si="1"/>
        <v>1267</v>
      </c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</row>
    <row r="27" spans="1:23" s="22" customFormat="1" ht="45.75" customHeight="1" x14ac:dyDescent="0.25">
      <c r="A27" s="20">
        <v>26</v>
      </c>
      <c r="B27" s="19" t="s">
        <v>66</v>
      </c>
      <c r="C27" s="19" t="s">
        <v>141</v>
      </c>
      <c r="D27" s="19" t="s">
        <v>144</v>
      </c>
      <c r="E27" s="19" t="s">
        <v>149</v>
      </c>
      <c r="F27" s="19">
        <v>1212</v>
      </c>
      <c r="G27" s="19">
        <f t="shared" si="0"/>
        <v>14544</v>
      </c>
      <c r="H27" s="19">
        <f>(F27/12)*12</f>
        <v>1212</v>
      </c>
      <c r="I27" s="19">
        <f>+(37.5)*12</f>
        <v>450</v>
      </c>
      <c r="J27" s="19">
        <v>0</v>
      </c>
      <c r="K27" s="19">
        <v>0</v>
      </c>
      <c r="L27" s="19">
        <f t="shared" si="1"/>
        <v>1662</v>
      </c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</row>
    <row r="28" spans="1:23" s="22" customFormat="1" ht="45.75" customHeight="1" x14ac:dyDescent="0.25">
      <c r="A28" s="20">
        <v>27</v>
      </c>
      <c r="B28" s="19" t="s">
        <v>67</v>
      </c>
      <c r="C28" s="19" t="s">
        <v>141</v>
      </c>
      <c r="D28" s="19" t="s">
        <v>144</v>
      </c>
      <c r="E28" s="19" t="s">
        <v>151</v>
      </c>
      <c r="F28" s="19">
        <v>1676</v>
      </c>
      <c r="G28" s="19">
        <f t="shared" si="0"/>
        <v>20112</v>
      </c>
      <c r="H28" s="19">
        <f>(F28/12)*12</f>
        <v>1676</v>
      </c>
      <c r="I28" s="19">
        <f>+(37.5)*12</f>
        <v>450</v>
      </c>
      <c r="J28" s="19">
        <v>0</v>
      </c>
      <c r="K28" s="19">
        <v>0</v>
      </c>
      <c r="L28" s="19">
        <f t="shared" si="1"/>
        <v>2126</v>
      </c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</row>
    <row r="29" spans="1:23" s="22" customFormat="1" ht="45.75" customHeight="1" x14ac:dyDescent="0.25">
      <c r="A29" s="20">
        <v>28</v>
      </c>
      <c r="B29" s="19" t="s">
        <v>68</v>
      </c>
      <c r="C29" s="19" t="s">
        <v>141</v>
      </c>
      <c r="D29" s="19" t="s">
        <v>143</v>
      </c>
      <c r="E29" s="19" t="s">
        <v>147</v>
      </c>
      <c r="F29" s="19">
        <v>817</v>
      </c>
      <c r="G29" s="19">
        <f>F29*12</f>
        <v>9804</v>
      </c>
      <c r="H29" s="19">
        <f>(F29/12)*7</f>
        <v>476.58333333333331</v>
      </c>
      <c r="I29" s="19">
        <f>+(37.5)*7</f>
        <v>262.5</v>
      </c>
      <c r="J29" s="19">
        <v>0</v>
      </c>
      <c r="K29" s="19">
        <v>0</v>
      </c>
      <c r="L29" s="19">
        <f t="shared" si="1"/>
        <v>739.08333333333326</v>
      </c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</row>
    <row r="30" spans="1:23" s="22" customFormat="1" ht="45.75" customHeight="1" x14ac:dyDescent="0.25">
      <c r="A30" s="20">
        <v>29</v>
      </c>
      <c r="B30" s="19" t="s">
        <v>59</v>
      </c>
      <c r="C30" s="19" t="s">
        <v>142</v>
      </c>
      <c r="D30" s="19" t="s">
        <v>145</v>
      </c>
      <c r="E30" s="19" t="s">
        <v>142</v>
      </c>
      <c r="F30" s="19">
        <v>596</v>
      </c>
      <c r="G30" s="19">
        <f t="shared" si="0"/>
        <v>7152</v>
      </c>
      <c r="H30" s="19">
        <f>(F30/12)*12</f>
        <v>596</v>
      </c>
      <c r="I30" s="19">
        <f>+(37.5)*12</f>
        <v>450</v>
      </c>
      <c r="J30" s="19">
        <v>160.80000000000001</v>
      </c>
      <c r="K30" s="19">
        <v>0</v>
      </c>
      <c r="L30" s="19">
        <f t="shared" si="1"/>
        <v>1206.8</v>
      </c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</row>
    <row r="31" spans="1:23" s="22" customFormat="1" ht="45.75" customHeight="1" x14ac:dyDescent="0.25">
      <c r="A31" s="20">
        <v>30</v>
      </c>
      <c r="B31" s="19" t="s">
        <v>69</v>
      </c>
      <c r="C31" s="19" t="s">
        <v>141</v>
      </c>
      <c r="D31" s="19" t="s">
        <v>143</v>
      </c>
      <c r="E31" s="19" t="s">
        <v>151</v>
      </c>
      <c r="F31" s="19">
        <v>1676</v>
      </c>
      <c r="G31" s="19">
        <f t="shared" si="0"/>
        <v>20112</v>
      </c>
      <c r="H31" s="19">
        <f>(F31/12)*12</f>
        <v>1676</v>
      </c>
      <c r="I31" s="19">
        <f>+(37.5)*12</f>
        <v>450</v>
      </c>
      <c r="J31" s="19">
        <v>130.94</v>
      </c>
      <c r="K31" s="19">
        <v>0</v>
      </c>
      <c r="L31" s="19">
        <f t="shared" si="1"/>
        <v>2256.94</v>
      </c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</row>
    <row r="32" spans="1:23" s="22" customFormat="1" ht="45.75" customHeight="1" x14ac:dyDescent="0.25">
      <c r="A32" s="20">
        <v>31</v>
      </c>
      <c r="B32" s="19" t="s">
        <v>70</v>
      </c>
      <c r="C32" s="19" t="s">
        <v>141</v>
      </c>
      <c r="D32" s="19" t="s">
        <v>144</v>
      </c>
      <c r="E32" s="19" t="s">
        <v>151</v>
      </c>
      <c r="F32" s="19">
        <v>1676</v>
      </c>
      <c r="G32" s="19">
        <f t="shared" si="0"/>
        <v>20112</v>
      </c>
      <c r="H32" s="19">
        <f>(F32/12)*12</f>
        <v>1676</v>
      </c>
      <c r="I32" s="19">
        <f>+(37.5)*12</f>
        <v>450</v>
      </c>
      <c r="J32" s="19">
        <v>0</v>
      </c>
      <c r="K32" s="19">
        <v>0</v>
      </c>
      <c r="L32" s="19">
        <f t="shared" si="1"/>
        <v>2126</v>
      </c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</row>
    <row r="33" spans="1:23" s="22" customFormat="1" ht="45.75" customHeight="1" x14ac:dyDescent="0.25">
      <c r="A33" s="20">
        <v>32</v>
      </c>
      <c r="B33" s="19" t="s">
        <v>57</v>
      </c>
      <c r="C33" s="19" t="s">
        <v>141</v>
      </c>
      <c r="D33" s="19" t="s">
        <v>144</v>
      </c>
      <c r="E33" s="19" t="s">
        <v>153</v>
      </c>
      <c r="F33" s="19">
        <v>755</v>
      </c>
      <c r="G33" s="19">
        <f t="shared" si="0"/>
        <v>9060</v>
      </c>
      <c r="H33" s="19">
        <f t="shared" ref="H33:H34" si="11">(F33/12)*12</f>
        <v>755</v>
      </c>
      <c r="I33" s="19">
        <f t="shared" ref="I33:I34" si="12">+(37.5)*12</f>
        <v>450</v>
      </c>
      <c r="J33" s="19">
        <v>0</v>
      </c>
      <c r="K33" s="19">
        <v>1613</v>
      </c>
      <c r="L33" s="19">
        <f t="shared" si="1"/>
        <v>2818</v>
      </c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</row>
    <row r="34" spans="1:23" s="22" customFormat="1" ht="45.75" customHeight="1" x14ac:dyDescent="0.25">
      <c r="A34" s="20">
        <v>33</v>
      </c>
      <c r="B34" s="19" t="s">
        <v>71</v>
      </c>
      <c r="C34" s="19" t="s">
        <v>141</v>
      </c>
      <c r="D34" s="19" t="s">
        <v>144</v>
      </c>
      <c r="E34" s="19" t="s">
        <v>148</v>
      </c>
      <c r="F34" s="19">
        <v>1548</v>
      </c>
      <c r="G34" s="19">
        <f t="shared" si="0"/>
        <v>18576</v>
      </c>
      <c r="H34" s="19">
        <f t="shared" si="11"/>
        <v>1548</v>
      </c>
      <c r="I34" s="19">
        <f t="shared" si="12"/>
        <v>450</v>
      </c>
      <c r="J34" s="19">
        <v>0</v>
      </c>
      <c r="K34" s="19">
        <v>0</v>
      </c>
      <c r="L34" s="19">
        <f t="shared" si="1"/>
        <v>1998</v>
      </c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</row>
    <row r="35" spans="1:23" s="22" customFormat="1" ht="45.75" customHeight="1" x14ac:dyDescent="0.25">
      <c r="A35" s="20">
        <v>34</v>
      </c>
      <c r="B35" s="19" t="s">
        <v>72</v>
      </c>
      <c r="C35" s="19" t="s">
        <v>141</v>
      </c>
      <c r="D35" s="19" t="s">
        <v>144</v>
      </c>
      <c r="E35" s="19" t="s">
        <v>149</v>
      </c>
      <c r="F35" s="19">
        <v>1212</v>
      </c>
      <c r="G35" s="19">
        <f>F35*12</f>
        <v>14544</v>
      </c>
      <c r="H35" s="19">
        <f>(F35/12)*5</f>
        <v>505</v>
      </c>
      <c r="I35" s="19">
        <f>+(37.5)*5</f>
        <v>187.5</v>
      </c>
      <c r="J35" s="19">
        <v>0</v>
      </c>
      <c r="K35" s="19">
        <v>0</v>
      </c>
      <c r="L35" s="19">
        <f t="shared" si="1"/>
        <v>692.5</v>
      </c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</row>
    <row r="36" spans="1:23" s="22" customFormat="1" ht="45.75" customHeight="1" x14ac:dyDescent="0.25">
      <c r="A36" s="20">
        <v>35</v>
      </c>
      <c r="B36" s="19" t="s">
        <v>73</v>
      </c>
      <c r="C36" s="19" t="s">
        <v>141</v>
      </c>
      <c r="D36" s="19" t="s">
        <v>144</v>
      </c>
      <c r="E36" s="19" t="s">
        <v>154</v>
      </c>
      <c r="F36" s="19">
        <v>2368</v>
      </c>
      <c r="G36" s="19">
        <f>F36*12</f>
        <v>28416</v>
      </c>
      <c r="H36" s="19">
        <f>(F36/12)*7</f>
        <v>1381.3333333333335</v>
      </c>
      <c r="I36" s="19">
        <f>+(37.5)*7</f>
        <v>262.5</v>
      </c>
      <c r="J36" s="19">
        <v>0</v>
      </c>
      <c r="K36" s="19">
        <v>0</v>
      </c>
      <c r="L36" s="19">
        <f t="shared" si="1"/>
        <v>1643.8333333333335</v>
      </c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</row>
    <row r="37" spans="1:23" s="22" customFormat="1" ht="45.75" customHeight="1" x14ac:dyDescent="0.25">
      <c r="A37" s="20">
        <v>36</v>
      </c>
      <c r="B37" s="19" t="s">
        <v>63</v>
      </c>
      <c r="C37" s="19" t="s">
        <v>141</v>
      </c>
      <c r="D37" s="19" t="s">
        <v>144</v>
      </c>
      <c r="E37" s="19" t="s">
        <v>151</v>
      </c>
      <c r="F37" s="19">
        <v>1676</v>
      </c>
      <c r="G37" s="19">
        <f t="shared" si="0"/>
        <v>20112</v>
      </c>
      <c r="H37" s="19">
        <f t="shared" ref="H37:H45" si="13">(F37/12)*12</f>
        <v>1676</v>
      </c>
      <c r="I37" s="19">
        <f t="shared" ref="I37:I45" si="14">+(37.5)*12</f>
        <v>450</v>
      </c>
      <c r="J37" s="19">
        <v>0</v>
      </c>
      <c r="K37" s="19">
        <v>0</v>
      </c>
      <c r="L37" s="19">
        <f t="shared" si="1"/>
        <v>2126</v>
      </c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</row>
    <row r="38" spans="1:23" s="22" customFormat="1" ht="45.75" customHeight="1" x14ac:dyDescent="0.25">
      <c r="A38" s="20">
        <v>37</v>
      </c>
      <c r="B38" s="19" t="s">
        <v>59</v>
      </c>
      <c r="C38" s="19" t="s">
        <v>142</v>
      </c>
      <c r="D38" s="19" t="s">
        <v>145</v>
      </c>
      <c r="E38" s="19" t="s">
        <v>142</v>
      </c>
      <c r="F38" s="19">
        <v>596</v>
      </c>
      <c r="G38" s="19">
        <f t="shared" si="0"/>
        <v>7152</v>
      </c>
      <c r="H38" s="19">
        <f t="shared" si="13"/>
        <v>596</v>
      </c>
      <c r="I38" s="19">
        <f t="shared" si="14"/>
        <v>450</v>
      </c>
      <c r="J38" s="19">
        <v>214.81</v>
      </c>
      <c r="K38" s="19">
        <v>0</v>
      </c>
      <c r="L38" s="19">
        <f t="shared" si="1"/>
        <v>1260.81</v>
      </c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</row>
    <row r="39" spans="1:23" s="22" customFormat="1" ht="45.75" customHeight="1" x14ac:dyDescent="0.25">
      <c r="A39" s="20">
        <v>38</v>
      </c>
      <c r="B39" s="19" t="s">
        <v>59</v>
      </c>
      <c r="C39" s="19" t="s">
        <v>142</v>
      </c>
      <c r="D39" s="19" t="s">
        <v>145</v>
      </c>
      <c r="E39" s="19" t="s">
        <v>142</v>
      </c>
      <c r="F39" s="19">
        <v>596</v>
      </c>
      <c r="G39" s="19">
        <f t="shared" si="0"/>
        <v>7152</v>
      </c>
      <c r="H39" s="19">
        <f t="shared" si="13"/>
        <v>596</v>
      </c>
      <c r="I39" s="19">
        <f t="shared" si="14"/>
        <v>450</v>
      </c>
      <c r="J39" s="19">
        <v>7.45</v>
      </c>
      <c r="K39" s="19">
        <v>0</v>
      </c>
      <c r="L39" s="19">
        <f t="shared" si="1"/>
        <v>1053.45</v>
      </c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</row>
    <row r="40" spans="1:23" s="22" customFormat="1" ht="45.75" customHeight="1" x14ac:dyDescent="0.25">
      <c r="A40" s="20">
        <v>39</v>
      </c>
      <c r="B40" s="19" t="s">
        <v>74</v>
      </c>
      <c r="C40" s="19" t="s">
        <v>141</v>
      </c>
      <c r="D40" s="19" t="s">
        <v>144</v>
      </c>
      <c r="E40" s="19" t="s">
        <v>151</v>
      </c>
      <c r="F40" s="19">
        <v>1676</v>
      </c>
      <c r="G40" s="19">
        <f t="shared" si="0"/>
        <v>20112</v>
      </c>
      <c r="H40" s="19">
        <f t="shared" si="13"/>
        <v>1676</v>
      </c>
      <c r="I40" s="19">
        <f t="shared" si="14"/>
        <v>450</v>
      </c>
      <c r="J40" s="19">
        <v>0</v>
      </c>
      <c r="K40" s="19">
        <v>0</v>
      </c>
      <c r="L40" s="19">
        <f t="shared" si="1"/>
        <v>2126</v>
      </c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</row>
    <row r="41" spans="1:23" s="22" customFormat="1" ht="45.75" customHeight="1" x14ac:dyDescent="0.25">
      <c r="A41" s="20">
        <v>40</v>
      </c>
      <c r="B41" s="19" t="s">
        <v>75</v>
      </c>
      <c r="C41" s="19" t="s">
        <v>141</v>
      </c>
      <c r="D41" s="19" t="s">
        <v>144</v>
      </c>
      <c r="E41" s="19" t="s">
        <v>151</v>
      </c>
      <c r="F41" s="19">
        <v>1676</v>
      </c>
      <c r="G41" s="19">
        <f t="shared" si="0"/>
        <v>20112</v>
      </c>
      <c r="H41" s="19">
        <f t="shared" si="13"/>
        <v>1676</v>
      </c>
      <c r="I41" s="19">
        <f t="shared" si="14"/>
        <v>450</v>
      </c>
      <c r="J41" s="19">
        <v>0</v>
      </c>
      <c r="K41" s="19">
        <v>0</v>
      </c>
      <c r="L41" s="19">
        <f t="shared" si="1"/>
        <v>2126</v>
      </c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</row>
    <row r="42" spans="1:23" s="22" customFormat="1" ht="45.75" customHeight="1" x14ac:dyDescent="0.25">
      <c r="A42" s="20">
        <v>41</v>
      </c>
      <c r="B42" s="19" t="s">
        <v>76</v>
      </c>
      <c r="C42" s="19" t="s">
        <v>141</v>
      </c>
      <c r="D42" s="19" t="s">
        <v>144</v>
      </c>
      <c r="E42" s="19" t="s">
        <v>147</v>
      </c>
      <c r="F42" s="19">
        <v>817</v>
      </c>
      <c r="G42" s="19">
        <f t="shared" si="0"/>
        <v>9804</v>
      </c>
      <c r="H42" s="19">
        <f t="shared" si="13"/>
        <v>817</v>
      </c>
      <c r="I42" s="19">
        <f t="shared" si="14"/>
        <v>450</v>
      </c>
      <c r="J42" s="19">
        <v>0</v>
      </c>
      <c r="K42" s="19">
        <v>0</v>
      </c>
      <c r="L42" s="19">
        <f t="shared" si="1"/>
        <v>1267</v>
      </c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</row>
    <row r="43" spans="1:23" s="22" customFormat="1" ht="45.75" customHeight="1" x14ac:dyDescent="0.25">
      <c r="A43" s="20">
        <v>42</v>
      </c>
      <c r="B43" s="19" t="s">
        <v>77</v>
      </c>
      <c r="C43" s="19" t="s">
        <v>141</v>
      </c>
      <c r="D43" s="19" t="s">
        <v>144</v>
      </c>
      <c r="E43" s="19" t="s">
        <v>153</v>
      </c>
      <c r="F43" s="19">
        <v>733</v>
      </c>
      <c r="G43" s="19">
        <f t="shared" si="0"/>
        <v>8796</v>
      </c>
      <c r="H43" s="19">
        <f t="shared" si="13"/>
        <v>733</v>
      </c>
      <c r="I43" s="19">
        <f t="shared" si="14"/>
        <v>450</v>
      </c>
      <c r="J43" s="19">
        <v>0</v>
      </c>
      <c r="K43" s="19">
        <v>0</v>
      </c>
      <c r="L43" s="19">
        <f t="shared" si="1"/>
        <v>1183</v>
      </c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</row>
    <row r="44" spans="1:23" s="22" customFormat="1" ht="45.75" customHeight="1" x14ac:dyDescent="0.25">
      <c r="A44" s="20">
        <v>43</v>
      </c>
      <c r="B44" s="19" t="s">
        <v>62</v>
      </c>
      <c r="C44" s="19" t="s">
        <v>141</v>
      </c>
      <c r="D44" s="19" t="s">
        <v>144</v>
      </c>
      <c r="E44" s="19" t="s">
        <v>151</v>
      </c>
      <c r="F44" s="19">
        <v>1676</v>
      </c>
      <c r="G44" s="19">
        <f t="shared" si="0"/>
        <v>20112</v>
      </c>
      <c r="H44" s="19">
        <f t="shared" si="13"/>
        <v>1676</v>
      </c>
      <c r="I44" s="19">
        <f t="shared" si="14"/>
        <v>450</v>
      </c>
      <c r="J44" s="19">
        <v>0</v>
      </c>
      <c r="K44" s="19">
        <v>0</v>
      </c>
      <c r="L44" s="19">
        <f t="shared" si="1"/>
        <v>2126</v>
      </c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</row>
    <row r="45" spans="1:23" s="22" customFormat="1" ht="45.75" customHeight="1" x14ac:dyDescent="0.25">
      <c r="A45" s="20">
        <v>44</v>
      </c>
      <c r="B45" s="19" t="s">
        <v>64</v>
      </c>
      <c r="C45" s="19" t="s">
        <v>141</v>
      </c>
      <c r="D45" s="19" t="s">
        <v>144</v>
      </c>
      <c r="E45" s="19" t="s">
        <v>148</v>
      </c>
      <c r="F45" s="19">
        <v>1200</v>
      </c>
      <c r="G45" s="19">
        <f t="shared" si="0"/>
        <v>14400</v>
      </c>
      <c r="H45" s="19">
        <f t="shared" si="13"/>
        <v>1200</v>
      </c>
      <c r="I45" s="19">
        <f t="shared" si="14"/>
        <v>450</v>
      </c>
      <c r="J45" s="19">
        <v>0</v>
      </c>
      <c r="K45" s="19">
        <v>0</v>
      </c>
      <c r="L45" s="19">
        <f t="shared" si="1"/>
        <v>1650</v>
      </c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</row>
    <row r="46" spans="1:23" s="22" customFormat="1" ht="45.75" customHeight="1" x14ac:dyDescent="0.25">
      <c r="A46" s="20">
        <v>45</v>
      </c>
      <c r="B46" s="19" t="s">
        <v>78</v>
      </c>
      <c r="C46" s="19" t="s">
        <v>141</v>
      </c>
      <c r="D46" s="19" t="s">
        <v>144</v>
      </c>
      <c r="E46" s="19" t="s">
        <v>150</v>
      </c>
      <c r="F46" s="19">
        <v>2418</v>
      </c>
      <c r="G46" s="19">
        <f t="shared" si="0"/>
        <v>29016</v>
      </c>
      <c r="H46" s="19">
        <f>(F46/12)*6</f>
        <v>1209</v>
      </c>
      <c r="I46" s="19">
        <f>+(37.5)*6</f>
        <v>225</v>
      </c>
      <c r="J46" s="19">
        <v>0</v>
      </c>
      <c r="K46" s="19">
        <v>829</v>
      </c>
      <c r="L46" s="19">
        <f t="shared" si="1"/>
        <v>2263</v>
      </c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</row>
    <row r="47" spans="1:23" s="22" customFormat="1" ht="45.75" customHeight="1" x14ac:dyDescent="0.25">
      <c r="A47" s="20">
        <v>46</v>
      </c>
      <c r="B47" s="19" t="s">
        <v>79</v>
      </c>
      <c r="C47" s="19" t="s">
        <v>141</v>
      </c>
      <c r="D47" s="19" t="s">
        <v>144</v>
      </c>
      <c r="E47" s="19" t="s">
        <v>155</v>
      </c>
      <c r="F47" s="19">
        <v>622</v>
      </c>
      <c r="G47" s="19">
        <f>F47*12</f>
        <v>7464</v>
      </c>
      <c r="H47" s="19">
        <f>(F47/12)*5</f>
        <v>259.16666666666669</v>
      </c>
      <c r="I47" s="19">
        <f>+(37.5)*5</f>
        <v>187.5</v>
      </c>
      <c r="J47" s="19">
        <v>0</v>
      </c>
      <c r="K47" s="19">
        <v>0</v>
      </c>
      <c r="L47" s="19">
        <f t="shared" si="1"/>
        <v>446.66666666666669</v>
      </c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</row>
    <row r="48" spans="1:23" s="22" customFormat="1" ht="45.75" customHeight="1" x14ac:dyDescent="0.25">
      <c r="A48" s="20">
        <v>47</v>
      </c>
      <c r="B48" s="19" t="s">
        <v>50</v>
      </c>
      <c r="C48" s="19" t="s">
        <v>142</v>
      </c>
      <c r="D48" s="19" t="s">
        <v>145</v>
      </c>
      <c r="E48" s="19" t="s">
        <v>142</v>
      </c>
      <c r="F48" s="19">
        <v>561</v>
      </c>
      <c r="G48" s="19">
        <f t="shared" si="0"/>
        <v>6732</v>
      </c>
      <c r="H48" s="19">
        <f>(F48/12)*12</f>
        <v>561</v>
      </c>
      <c r="I48" s="19">
        <f>+(37.5)*12</f>
        <v>450</v>
      </c>
      <c r="J48" s="19">
        <f>57.04+60.78</f>
        <v>117.82</v>
      </c>
      <c r="K48" s="19">
        <v>0</v>
      </c>
      <c r="L48" s="19">
        <f t="shared" si="1"/>
        <v>1128.82</v>
      </c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</row>
    <row r="49" spans="1:23" s="22" customFormat="1" ht="45.75" customHeight="1" x14ac:dyDescent="0.25">
      <c r="A49" s="20">
        <v>48</v>
      </c>
      <c r="B49" s="19" t="s">
        <v>80</v>
      </c>
      <c r="C49" s="19" t="s">
        <v>141</v>
      </c>
      <c r="D49" s="19" t="s">
        <v>144</v>
      </c>
      <c r="E49" s="19" t="s">
        <v>149</v>
      </c>
      <c r="F49" s="19">
        <v>1212</v>
      </c>
      <c r="G49" s="19">
        <f t="shared" si="0"/>
        <v>14544</v>
      </c>
      <c r="H49" s="19">
        <f>(F49/12)*6</f>
        <v>606</v>
      </c>
      <c r="I49" s="19">
        <f>+(37.5)*6</f>
        <v>225</v>
      </c>
      <c r="J49" s="19">
        <v>37.450000000000003</v>
      </c>
      <c r="K49" s="19">
        <v>0</v>
      </c>
      <c r="L49" s="19">
        <f t="shared" si="1"/>
        <v>868.45</v>
      </c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</row>
    <row r="50" spans="1:23" s="22" customFormat="1" ht="45.75" customHeight="1" x14ac:dyDescent="0.25">
      <c r="A50" s="20">
        <v>49</v>
      </c>
      <c r="B50" s="19" t="s">
        <v>53</v>
      </c>
      <c r="C50" s="19" t="s">
        <v>141</v>
      </c>
      <c r="D50" s="19" t="s">
        <v>144</v>
      </c>
      <c r="E50" s="19" t="s">
        <v>147</v>
      </c>
      <c r="F50" s="19">
        <v>817</v>
      </c>
      <c r="G50" s="19">
        <f t="shared" si="0"/>
        <v>9804</v>
      </c>
      <c r="H50" s="19">
        <f>(F50/12)*12</f>
        <v>817</v>
      </c>
      <c r="I50" s="19">
        <f>+(37.5)*12</f>
        <v>450</v>
      </c>
      <c r="J50" s="19">
        <v>0</v>
      </c>
      <c r="K50" s="19">
        <v>0</v>
      </c>
      <c r="L50" s="19">
        <f t="shared" si="1"/>
        <v>1267</v>
      </c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</row>
    <row r="51" spans="1:23" s="22" customFormat="1" ht="45.75" customHeight="1" x14ac:dyDescent="0.25">
      <c r="A51" s="20">
        <v>50</v>
      </c>
      <c r="B51" s="19" t="s">
        <v>59</v>
      </c>
      <c r="C51" s="19" t="s">
        <v>142</v>
      </c>
      <c r="D51" s="19" t="s">
        <v>145</v>
      </c>
      <c r="E51" s="19" t="s">
        <v>142</v>
      </c>
      <c r="F51" s="19">
        <v>596</v>
      </c>
      <c r="G51" s="19">
        <f t="shared" si="0"/>
        <v>7152</v>
      </c>
      <c r="H51" s="19">
        <f>(F51/12)*12</f>
        <v>596</v>
      </c>
      <c r="I51" s="19">
        <f>+(37.5)*12</f>
        <v>450</v>
      </c>
      <c r="J51" s="19">
        <v>203.63</v>
      </c>
      <c r="K51" s="19">
        <v>0</v>
      </c>
      <c r="L51" s="19">
        <f t="shared" si="1"/>
        <v>1249.6300000000001</v>
      </c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</row>
    <row r="52" spans="1:23" s="22" customFormat="1" ht="45.75" customHeight="1" x14ac:dyDescent="0.25">
      <c r="A52" s="20">
        <v>51</v>
      </c>
      <c r="B52" s="19" t="s">
        <v>70</v>
      </c>
      <c r="C52" s="19" t="s">
        <v>141</v>
      </c>
      <c r="D52" s="19" t="s">
        <v>144</v>
      </c>
      <c r="E52" s="19" t="s">
        <v>151</v>
      </c>
      <c r="F52" s="19">
        <v>1676</v>
      </c>
      <c r="G52" s="19">
        <f t="shared" si="0"/>
        <v>20112</v>
      </c>
      <c r="H52" s="19">
        <f>(F52/12)*12</f>
        <v>1676</v>
      </c>
      <c r="I52" s="19">
        <f>+(37.5)*12</f>
        <v>450</v>
      </c>
      <c r="J52" s="19">
        <v>0</v>
      </c>
      <c r="K52" s="19">
        <v>0</v>
      </c>
      <c r="L52" s="19">
        <f t="shared" si="1"/>
        <v>2126</v>
      </c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</row>
    <row r="53" spans="1:23" s="22" customFormat="1" ht="45.75" customHeight="1" x14ac:dyDescent="0.25">
      <c r="A53" s="20">
        <v>52</v>
      </c>
      <c r="B53" s="19" t="s">
        <v>50</v>
      </c>
      <c r="C53" s="19" t="s">
        <v>142</v>
      </c>
      <c r="D53" s="19" t="s">
        <v>145</v>
      </c>
      <c r="E53" s="19" t="s">
        <v>142</v>
      </c>
      <c r="F53" s="19">
        <v>561</v>
      </c>
      <c r="G53" s="19">
        <f t="shared" si="0"/>
        <v>6732</v>
      </c>
      <c r="H53" s="19">
        <f>(F53/12)*12</f>
        <v>561</v>
      </c>
      <c r="I53" s="19">
        <f>+(37.5)*12</f>
        <v>450</v>
      </c>
      <c r="J53" s="19">
        <v>0</v>
      </c>
      <c r="K53" s="19">
        <v>0</v>
      </c>
      <c r="L53" s="19">
        <f t="shared" si="1"/>
        <v>1011</v>
      </c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</row>
    <row r="54" spans="1:23" s="22" customFormat="1" ht="45.75" customHeight="1" x14ac:dyDescent="0.25">
      <c r="A54" s="20">
        <v>53</v>
      </c>
      <c r="B54" s="19" t="s">
        <v>81</v>
      </c>
      <c r="C54" s="19" t="s">
        <v>141</v>
      </c>
      <c r="D54" s="19" t="s">
        <v>144</v>
      </c>
      <c r="E54" s="19" t="s">
        <v>149</v>
      </c>
      <c r="F54" s="19">
        <v>1212</v>
      </c>
      <c r="G54" s="19">
        <f>F54*12</f>
        <v>14544</v>
      </c>
      <c r="H54" s="19">
        <f>(F54/12)*4</f>
        <v>404</v>
      </c>
      <c r="I54" s="19">
        <f>+(37.5)*4</f>
        <v>150</v>
      </c>
      <c r="J54" s="19">
        <v>0</v>
      </c>
      <c r="K54" s="19">
        <v>0</v>
      </c>
      <c r="L54" s="19">
        <f t="shared" si="1"/>
        <v>554</v>
      </c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</row>
    <row r="55" spans="1:23" s="22" customFormat="1" ht="45.75" customHeight="1" x14ac:dyDescent="0.25">
      <c r="A55" s="20">
        <v>54</v>
      </c>
      <c r="B55" s="19" t="s">
        <v>82</v>
      </c>
      <c r="C55" s="19" t="s">
        <v>141</v>
      </c>
      <c r="D55" s="19" t="s">
        <v>144</v>
      </c>
      <c r="E55" s="19" t="s">
        <v>147</v>
      </c>
      <c r="F55" s="19">
        <v>817</v>
      </c>
      <c r="G55" s="19">
        <f t="shared" si="0"/>
        <v>9804</v>
      </c>
      <c r="H55" s="19">
        <f>(F55/12)*6</f>
        <v>408.5</v>
      </c>
      <c r="I55" s="19">
        <f>+(37.5)*6</f>
        <v>225</v>
      </c>
      <c r="J55" s="19">
        <v>0</v>
      </c>
      <c r="K55" s="19">
        <v>0</v>
      </c>
      <c r="L55" s="19">
        <f t="shared" si="1"/>
        <v>633.5</v>
      </c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</row>
    <row r="56" spans="1:23" s="22" customFormat="1" ht="45.75" customHeight="1" x14ac:dyDescent="0.25">
      <c r="A56" s="20">
        <v>55</v>
      </c>
      <c r="B56" s="19" t="s">
        <v>56</v>
      </c>
      <c r="C56" s="19" t="s">
        <v>141</v>
      </c>
      <c r="D56" s="19" t="s">
        <v>144</v>
      </c>
      <c r="E56" s="19" t="s">
        <v>151</v>
      </c>
      <c r="F56" s="19">
        <v>1676</v>
      </c>
      <c r="G56" s="19">
        <f t="shared" si="0"/>
        <v>20112</v>
      </c>
      <c r="H56" s="19">
        <f>(F56/12)*12</f>
        <v>1676</v>
      </c>
      <c r="I56" s="19">
        <f>+(37.5)*12</f>
        <v>450</v>
      </c>
      <c r="J56" s="19">
        <v>0</v>
      </c>
      <c r="K56" s="19">
        <v>742</v>
      </c>
      <c r="L56" s="19">
        <f t="shared" si="1"/>
        <v>2868</v>
      </c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</row>
    <row r="57" spans="1:23" s="22" customFormat="1" ht="45.75" customHeight="1" x14ac:dyDescent="0.25">
      <c r="A57" s="20">
        <v>56</v>
      </c>
      <c r="B57" s="19" t="s">
        <v>59</v>
      </c>
      <c r="C57" s="19" t="s">
        <v>142</v>
      </c>
      <c r="D57" s="19" t="s">
        <v>145</v>
      </c>
      <c r="E57" s="19" t="s">
        <v>142</v>
      </c>
      <c r="F57" s="19">
        <v>600</v>
      </c>
      <c r="G57" s="19">
        <f t="shared" si="0"/>
        <v>7200</v>
      </c>
      <c r="H57" s="19">
        <f>(F57/12)*12</f>
        <v>600</v>
      </c>
      <c r="I57" s="19">
        <f>+(37.5)*12</f>
        <v>450</v>
      </c>
      <c r="J57" s="19">
        <v>0</v>
      </c>
      <c r="K57" s="19">
        <v>0</v>
      </c>
      <c r="L57" s="19">
        <f t="shared" si="1"/>
        <v>1050</v>
      </c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</row>
    <row r="58" spans="1:23" s="22" customFormat="1" ht="45.75" customHeight="1" x14ac:dyDescent="0.25">
      <c r="A58" s="20">
        <v>57</v>
      </c>
      <c r="B58" s="19" t="s">
        <v>83</v>
      </c>
      <c r="C58" s="19" t="s">
        <v>141</v>
      </c>
      <c r="D58" s="19" t="s">
        <v>144</v>
      </c>
      <c r="E58" s="19" t="s">
        <v>147</v>
      </c>
      <c r="F58" s="19">
        <v>817</v>
      </c>
      <c r="G58" s="19">
        <f t="shared" si="0"/>
        <v>9804</v>
      </c>
      <c r="H58" s="19">
        <f>(F58/12)*12</f>
        <v>817</v>
      </c>
      <c r="I58" s="19">
        <f>+(37.5)*12</f>
        <v>450</v>
      </c>
      <c r="J58" s="19">
        <v>0</v>
      </c>
      <c r="K58" s="19">
        <v>0</v>
      </c>
      <c r="L58" s="19">
        <f t="shared" si="1"/>
        <v>1267</v>
      </c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</row>
    <row r="59" spans="1:23" s="22" customFormat="1" ht="45.75" customHeight="1" x14ac:dyDescent="0.25">
      <c r="A59" s="20">
        <v>58</v>
      </c>
      <c r="B59" s="19" t="s">
        <v>84</v>
      </c>
      <c r="C59" s="19" t="s">
        <v>141</v>
      </c>
      <c r="D59" s="19" t="s">
        <v>144</v>
      </c>
      <c r="E59" s="19" t="s">
        <v>156</v>
      </c>
      <c r="F59" s="19">
        <v>3247</v>
      </c>
      <c r="G59" s="19">
        <f>F59*12</f>
        <v>38964</v>
      </c>
      <c r="H59" s="19">
        <f>(F59/12)*7</f>
        <v>1894.0833333333333</v>
      </c>
      <c r="I59" s="19">
        <f>+(37.5)*7</f>
        <v>262.5</v>
      </c>
      <c r="J59" s="19">
        <v>0</v>
      </c>
      <c r="K59" s="19">
        <v>552.53</v>
      </c>
      <c r="L59" s="19">
        <f t="shared" si="1"/>
        <v>2709.1133333333328</v>
      </c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</row>
    <row r="60" spans="1:23" s="22" customFormat="1" ht="45.75" customHeight="1" x14ac:dyDescent="0.25">
      <c r="A60" s="20">
        <v>59</v>
      </c>
      <c r="B60" s="19" t="s">
        <v>85</v>
      </c>
      <c r="C60" s="19" t="s">
        <v>141</v>
      </c>
      <c r="D60" s="19" t="s">
        <v>144</v>
      </c>
      <c r="E60" s="19" t="s">
        <v>149</v>
      </c>
      <c r="F60" s="19">
        <v>1212</v>
      </c>
      <c r="G60" s="19">
        <f t="shared" si="0"/>
        <v>14544</v>
      </c>
      <c r="H60" s="19">
        <f>(F60/12)*12</f>
        <v>1212</v>
      </c>
      <c r="I60" s="19">
        <f>+(37.5)*12</f>
        <v>450</v>
      </c>
      <c r="J60" s="19">
        <v>0</v>
      </c>
      <c r="K60" s="19">
        <v>0</v>
      </c>
      <c r="L60" s="19">
        <f t="shared" si="1"/>
        <v>1662</v>
      </c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</row>
    <row r="61" spans="1:23" s="22" customFormat="1" ht="45.75" customHeight="1" x14ac:dyDescent="0.25">
      <c r="A61" s="20">
        <v>60</v>
      </c>
      <c r="B61" s="19" t="s">
        <v>75</v>
      </c>
      <c r="C61" s="19" t="s">
        <v>141</v>
      </c>
      <c r="D61" s="19" t="s">
        <v>144</v>
      </c>
      <c r="E61" s="19" t="s">
        <v>151</v>
      </c>
      <c r="F61" s="19">
        <v>1676</v>
      </c>
      <c r="G61" s="19">
        <f t="shared" si="0"/>
        <v>20112</v>
      </c>
      <c r="H61" s="19">
        <f>(F61/12)*12</f>
        <v>1676</v>
      </c>
      <c r="I61" s="19">
        <f>+(37.5)*12</f>
        <v>450</v>
      </c>
      <c r="J61" s="19">
        <v>0</v>
      </c>
      <c r="K61" s="19">
        <v>0</v>
      </c>
      <c r="L61" s="19">
        <f t="shared" si="1"/>
        <v>2126</v>
      </c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</row>
    <row r="62" spans="1:23" s="22" customFormat="1" ht="45.75" customHeight="1" x14ac:dyDescent="0.25">
      <c r="A62" s="20">
        <v>61</v>
      </c>
      <c r="B62" s="19" t="s">
        <v>86</v>
      </c>
      <c r="C62" s="19" t="s">
        <v>141</v>
      </c>
      <c r="D62" s="19" t="s">
        <v>144</v>
      </c>
      <c r="E62" s="19" t="s">
        <v>156</v>
      </c>
      <c r="F62" s="19">
        <v>3247</v>
      </c>
      <c r="G62" s="19">
        <f>F62*12</f>
        <v>38964</v>
      </c>
      <c r="H62" s="19">
        <f>(F62/12)*7</f>
        <v>1894.0833333333333</v>
      </c>
      <c r="I62" s="19">
        <f>+(37.5)*7</f>
        <v>262.5</v>
      </c>
      <c r="J62" s="19">
        <v>0</v>
      </c>
      <c r="K62" s="19">
        <v>0</v>
      </c>
      <c r="L62" s="19">
        <f t="shared" si="1"/>
        <v>2156.583333333333</v>
      </c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</row>
    <row r="63" spans="1:23" s="22" customFormat="1" ht="45.75" customHeight="1" x14ac:dyDescent="0.25">
      <c r="A63" s="20">
        <v>62</v>
      </c>
      <c r="B63" s="19" t="s">
        <v>87</v>
      </c>
      <c r="C63" s="19" t="s">
        <v>141</v>
      </c>
      <c r="D63" s="19" t="s">
        <v>144</v>
      </c>
      <c r="E63" s="19" t="s">
        <v>147</v>
      </c>
      <c r="F63" s="19">
        <v>817</v>
      </c>
      <c r="G63" s="19">
        <f t="shared" si="0"/>
        <v>9804</v>
      </c>
      <c r="H63" s="19">
        <f>(F63/12)*12</f>
        <v>817</v>
      </c>
      <c r="I63" s="19">
        <f>+(37.5)*12</f>
        <v>450</v>
      </c>
      <c r="J63" s="19">
        <v>0</v>
      </c>
      <c r="K63" s="19">
        <v>0</v>
      </c>
      <c r="L63" s="19">
        <f t="shared" si="1"/>
        <v>1267</v>
      </c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</row>
    <row r="64" spans="1:23" s="22" customFormat="1" ht="45.75" customHeight="1" x14ac:dyDescent="0.25">
      <c r="A64" s="20">
        <v>63</v>
      </c>
      <c r="B64" s="19" t="s">
        <v>64</v>
      </c>
      <c r="C64" s="19" t="s">
        <v>141</v>
      </c>
      <c r="D64" s="19" t="s">
        <v>144</v>
      </c>
      <c r="E64" s="19" t="s">
        <v>148</v>
      </c>
      <c r="F64" s="19">
        <v>1412</v>
      </c>
      <c r="G64" s="19">
        <f t="shared" si="0"/>
        <v>16944</v>
      </c>
      <c r="H64" s="19">
        <f>(F64/12)*12</f>
        <v>1412</v>
      </c>
      <c r="I64" s="19">
        <f>+(37.5)*12</f>
        <v>450</v>
      </c>
      <c r="J64" s="19">
        <v>0</v>
      </c>
      <c r="K64" s="19">
        <v>0</v>
      </c>
      <c r="L64" s="19">
        <f t="shared" si="1"/>
        <v>1862</v>
      </c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</row>
    <row r="65" spans="1:23" s="22" customFormat="1" ht="45.75" customHeight="1" x14ac:dyDescent="0.25">
      <c r="A65" s="20">
        <v>64</v>
      </c>
      <c r="B65" s="19" t="s">
        <v>70</v>
      </c>
      <c r="C65" s="19" t="s">
        <v>141</v>
      </c>
      <c r="D65" s="19" t="s">
        <v>144</v>
      </c>
      <c r="E65" s="19" t="s">
        <v>151</v>
      </c>
      <c r="F65" s="19">
        <v>1676</v>
      </c>
      <c r="G65" s="19">
        <f t="shared" si="0"/>
        <v>20112</v>
      </c>
      <c r="H65" s="19">
        <f>(F65/12)*12</f>
        <v>1676</v>
      </c>
      <c r="I65" s="19">
        <f>+(37.5)*12</f>
        <v>450</v>
      </c>
      <c r="J65" s="19">
        <v>0</v>
      </c>
      <c r="K65" s="19">
        <v>0</v>
      </c>
      <c r="L65" s="19">
        <f t="shared" si="1"/>
        <v>2126</v>
      </c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</row>
    <row r="66" spans="1:23" s="22" customFormat="1" ht="45.75" customHeight="1" x14ac:dyDescent="0.25">
      <c r="A66" s="20">
        <v>65</v>
      </c>
      <c r="B66" s="19" t="s">
        <v>62</v>
      </c>
      <c r="C66" s="19" t="s">
        <v>141</v>
      </c>
      <c r="D66" s="19" t="s">
        <v>144</v>
      </c>
      <c r="E66" s="19" t="s">
        <v>151</v>
      </c>
      <c r="F66" s="19">
        <v>1676</v>
      </c>
      <c r="G66" s="19">
        <f t="shared" ref="G66:G126" si="15">F66*12</f>
        <v>20112</v>
      </c>
      <c r="H66" s="19">
        <f>(F66/12)*12</f>
        <v>1676</v>
      </c>
      <c r="I66" s="19">
        <f>+(37.5)*12</f>
        <v>450</v>
      </c>
      <c r="J66" s="19">
        <v>0</v>
      </c>
      <c r="K66" s="19">
        <v>0</v>
      </c>
      <c r="L66" s="19">
        <f t="shared" ref="L66:L128" si="16">H66+I66+J66+K66</f>
        <v>2126</v>
      </c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</row>
    <row r="67" spans="1:23" s="22" customFormat="1" ht="45.75" customHeight="1" x14ac:dyDescent="0.25">
      <c r="A67" s="20">
        <v>66</v>
      </c>
      <c r="B67" s="19" t="s">
        <v>88</v>
      </c>
      <c r="C67" s="19" t="s">
        <v>141</v>
      </c>
      <c r="D67" s="19" t="s">
        <v>144</v>
      </c>
      <c r="E67" s="19" t="s">
        <v>150</v>
      </c>
      <c r="F67" s="19">
        <v>2418</v>
      </c>
      <c r="G67" s="19">
        <f t="shared" si="15"/>
        <v>29016</v>
      </c>
      <c r="H67" s="19">
        <f>(F67/12)*8</f>
        <v>1612</v>
      </c>
      <c r="I67" s="19">
        <f>+(37.5)*8</f>
        <v>300</v>
      </c>
      <c r="J67" s="19">
        <v>0</v>
      </c>
      <c r="K67" s="19">
        <v>0</v>
      </c>
      <c r="L67" s="19">
        <f t="shared" si="16"/>
        <v>1912</v>
      </c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</row>
    <row r="68" spans="1:23" s="22" customFormat="1" ht="45.75" customHeight="1" x14ac:dyDescent="0.25">
      <c r="A68" s="20">
        <v>67</v>
      </c>
      <c r="B68" s="19" t="s">
        <v>89</v>
      </c>
      <c r="C68" s="19" t="s">
        <v>141</v>
      </c>
      <c r="D68" s="19" t="s">
        <v>144</v>
      </c>
      <c r="E68" s="19" t="s">
        <v>151</v>
      </c>
      <c r="F68" s="19">
        <v>1676</v>
      </c>
      <c r="G68" s="19">
        <f t="shared" si="15"/>
        <v>20112</v>
      </c>
      <c r="H68" s="19">
        <f>(F68/12)*12</f>
        <v>1676</v>
      </c>
      <c r="I68" s="19">
        <f>+(37.5)*12</f>
        <v>450</v>
      </c>
      <c r="J68" s="19">
        <v>0</v>
      </c>
      <c r="K68" s="19">
        <v>0</v>
      </c>
      <c r="L68" s="19">
        <f t="shared" si="16"/>
        <v>2126</v>
      </c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</row>
    <row r="69" spans="1:23" s="22" customFormat="1" ht="45.75" customHeight="1" x14ac:dyDescent="0.25">
      <c r="A69" s="20">
        <v>68</v>
      </c>
      <c r="B69" s="19" t="s">
        <v>90</v>
      </c>
      <c r="C69" s="19" t="s">
        <v>141</v>
      </c>
      <c r="D69" s="19" t="s">
        <v>144</v>
      </c>
      <c r="E69" s="19" t="s">
        <v>157</v>
      </c>
      <c r="F69" s="19">
        <v>2115</v>
      </c>
      <c r="G69" s="19">
        <f t="shared" si="15"/>
        <v>25380</v>
      </c>
      <c r="H69" s="19">
        <f t="shared" ref="H69:H71" si="17">(F69/12)*12</f>
        <v>2115</v>
      </c>
      <c r="I69" s="19">
        <f t="shared" ref="I69:I71" si="18">+(37.5)*12</f>
        <v>450</v>
      </c>
      <c r="J69" s="19">
        <v>0</v>
      </c>
      <c r="K69" s="19">
        <v>0</v>
      </c>
      <c r="L69" s="19">
        <f t="shared" si="16"/>
        <v>2565</v>
      </c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</row>
    <row r="70" spans="1:23" s="22" customFormat="1" ht="45.75" customHeight="1" x14ac:dyDescent="0.25">
      <c r="A70" s="20">
        <v>69</v>
      </c>
      <c r="B70" s="19" t="s">
        <v>59</v>
      </c>
      <c r="C70" s="19" t="s">
        <v>142</v>
      </c>
      <c r="D70" s="19" t="s">
        <v>145</v>
      </c>
      <c r="E70" s="19" t="s">
        <v>142</v>
      </c>
      <c r="F70" s="19">
        <v>794</v>
      </c>
      <c r="G70" s="19">
        <f t="shared" si="15"/>
        <v>9528</v>
      </c>
      <c r="H70" s="19">
        <f t="shared" si="17"/>
        <v>794</v>
      </c>
      <c r="I70" s="19">
        <f t="shared" si="18"/>
        <v>450</v>
      </c>
      <c r="J70" s="19">
        <v>0</v>
      </c>
      <c r="K70" s="19">
        <v>0</v>
      </c>
      <c r="L70" s="19">
        <f t="shared" si="16"/>
        <v>1244</v>
      </c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</row>
    <row r="71" spans="1:23" s="22" customFormat="1" ht="45.75" customHeight="1" x14ac:dyDescent="0.25">
      <c r="A71" s="20">
        <v>70</v>
      </c>
      <c r="B71" s="19" t="s">
        <v>57</v>
      </c>
      <c r="C71" s="19" t="s">
        <v>141</v>
      </c>
      <c r="D71" s="19" t="s">
        <v>144</v>
      </c>
      <c r="E71" s="19" t="s">
        <v>153</v>
      </c>
      <c r="F71" s="19">
        <v>733</v>
      </c>
      <c r="G71" s="19">
        <f t="shared" si="15"/>
        <v>8796</v>
      </c>
      <c r="H71" s="19">
        <f t="shared" si="17"/>
        <v>733</v>
      </c>
      <c r="I71" s="19">
        <f t="shared" si="18"/>
        <v>450</v>
      </c>
      <c r="J71" s="19">
        <v>0</v>
      </c>
      <c r="K71" s="19">
        <v>0</v>
      </c>
      <c r="L71" s="19">
        <f t="shared" si="16"/>
        <v>1183</v>
      </c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</row>
    <row r="72" spans="1:23" s="22" customFormat="1" ht="45.75" customHeight="1" x14ac:dyDescent="0.25">
      <c r="A72" s="20">
        <v>71</v>
      </c>
      <c r="B72" s="19" t="s">
        <v>112</v>
      </c>
      <c r="C72" s="19" t="s">
        <v>141</v>
      </c>
      <c r="D72" s="19" t="s">
        <v>144</v>
      </c>
      <c r="E72" s="19" t="s">
        <v>151</v>
      </c>
      <c r="F72" s="19">
        <v>1676</v>
      </c>
      <c r="G72" s="19">
        <f t="shared" ref="G72" si="19">F72*12</f>
        <v>20112</v>
      </c>
      <c r="H72" s="19">
        <f>(F72/12)*1</f>
        <v>139.66666666666666</v>
      </c>
      <c r="I72" s="19">
        <f>+(37.5)*1</f>
        <v>37.5</v>
      </c>
      <c r="J72" s="19">
        <v>0</v>
      </c>
      <c r="K72" s="19">
        <v>0</v>
      </c>
      <c r="L72" s="19">
        <f>H72+I72+J72+K72</f>
        <v>177.16666666666666</v>
      </c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</row>
    <row r="73" spans="1:23" s="22" customFormat="1" ht="45.75" customHeight="1" x14ac:dyDescent="0.25">
      <c r="A73" s="20">
        <v>72</v>
      </c>
      <c r="B73" s="19" t="s">
        <v>91</v>
      </c>
      <c r="C73" s="19" t="s">
        <v>141</v>
      </c>
      <c r="D73" s="19" t="s">
        <v>144</v>
      </c>
      <c r="E73" s="19" t="s">
        <v>151</v>
      </c>
      <c r="F73" s="19">
        <v>1676</v>
      </c>
      <c r="G73" s="19">
        <f>F73*12</f>
        <v>20112</v>
      </c>
      <c r="H73" s="19">
        <f>(F73/12)*7</f>
        <v>977.66666666666663</v>
      </c>
      <c r="I73" s="19">
        <f>+(37.5)*7</f>
        <v>262.5</v>
      </c>
      <c r="J73" s="19">
        <v>0</v>
      </c>
      <c r="K73" s="19">
        <v>0</v>
      </c>
      <c r="L73" s="19">
        <f t="shared" si="16"/>
        <v>1240.1666666666665</v>
      </c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</row>
    <row r="74" spans="1:23" s="22" customFormat="1" ht="45.75" customHeight="1" x14ac:dyDescent="0.25">
      <c r="A74" s="20">
        <v>73</v>
      </c>
      <c r="B74" s="19" t="s">
        <v>57</v>
      </c>
      <c r="C74" s="19" t="s">
        <v>141</v>
      </c>
      <c r="D74" s="19" t="s">
        <v>144</v>
      </c>
      <c r="E74" s="19" t="s">
        <v>153</v>
      </c>
      <c r="F74" s="19">
        <v>733</v>
      </c>
      <c r="G74" s="19">
        <f t="shared" si="15"/>
        <v>8796</v>
      </c>
      <c r="H74" s="19">
        <f>(F74/12)*12</f>
        <v>733</v>
      </c>
      <c r="I74" s="19">
        <f>+(37.5)*12</f>
        <v>450</v>
      </c>
      <c r="J74" s="19">
        <v>0</v>
      </c>
      <c r="K74" s="19">
        <v>0</v>
      </c>
      <c r="L74" s="19">
        <f t="shared" si="16"/>
        <v>1183</v>
      </c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</row>
    <row r="75" spans="1:23" s="22" customFormat="1" ht="45.75" customHeight="1" x14ac:dyDescent="0.25">
      <c r="A75" s="20">
        <v>74</v>
      </c>
      <c r="B75" s="19" t="s">
        <v>92</v>
      </c>
      <c r="C75" s="19" t="s">
        <v>141</v>
      </c>
      <c r="D75" s="19" t="s">
        <v>144</v>
      </c>
      <c r="E75" s="19" t="s">
        <v>158</v>
      </c>
      <c r="F75" s="19">
        <v>4283</v>
      </c>
      <c r="G75" s="19">
        <f>F75*12</f>
        <v>51396</v>
      </c>
      <c r="H75" s="19">
        <f>(F75/12)*7</f>
        <v>2498.416666666667</v>
      </c>
      <c r="I75" s="19">
        <f>+(37.5)*7</f>
        <v>262.5</v>
      </c>
      <c r="J75" s="19">
        <v>0</v>
      </c>
      <c r="K75" s="19">
        <v>0</v>
      </c>
      <c r="L75" s="19">
        <f t="shared" si="16"/>
        <v>2760.916666666667</v>
      </c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</row>
    <row r="76" spans="1:23" s="22" customFormat="1" ht="45.75" customHeight="1" x14ac:dyDescent="0.25">
      <c r="A76" s="20">
        <v>75</v>
      </c>
      <c r="B76" s="19" t="s">
        <v>93</v>
      </c>
      <c r="C76" s="19" t="s">
        <v>141</v>
      </c>
      <c r="D76" s="19" t="s">
        <v>144</v>
      </c>
      <c r="E76" s="19" t="s">
        <v>150</v>
      </c>
      <c r="F76" s="19">
        <v>2418</v>
      </c>
      <c r="G76" s="19">
        <f t="shared" si="15"/>
        <v>29016</v>
      </c>
      <c r="H76" s="19">
        <f>(F76/12)*9</f>
        <v>1813.5</v>
      </c>
      <c r="I76" s="19">
        <f>+(37.5)*9</f>
        <v>337.5</v>
      </c>
      <c r="J76" s="19">
        <v>0</v>
      </c>
      <c r="K76" s="19">
        <v>0</v>
      </c>
      <c r="L76" s="19">
        <f t="shared" si="16"/>
        <v>2151</v>
      </c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</row>
    <row r="77" spans="1:23" s="22" customFormat="1" ht="45.75" customHeight="1" x14ac:dyDescent="0.25">
      <c r="A77" s="20">
        <v>76</v>
      </c>
      <c r="B77" s="19" t="s">
        <v>50</v>
      </c>
      <c r="C77" s="19" t="s">
        <v>142</v>
      </c>
      <c r="D77" s="19" t="s">
        <v>145</v>
      </c>
      <c r="E77" s="19" t="s">
        <v>142</v>
      </c>
      <c r="F77" s="19">
        <v>561</v>
      </c>
      <c r="G77" s="19">
        <f t="shared" si="15"/>
        <v>6732</v>
      </c>
      <c r="H77" s="19">
        <f>(F77/12)*12</f>
        <v>561</v>
      </c>
      <c r="I77" s="19">
        <f>+(37.5)*12</f>
        <v>450</v>
      </c>
      <c r="J77" s="19">
        <f>53.47+43.65</f>
        <v>97.12</v>
      </c>
      <c r="K77" s="19">
        <v>0</v>
      </c>
      <c r="L77" s="19">
        <f t="shared" si="16"/>
        <v>1108.1199999999999</v>
      </c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</row>
    <row r="78" spans="1:23" s="22" customFormat="1" ht="45.75" customHeight="1" x14ac:dyDescent="0.25">
      <c r="A78" s="20">
        <v>77</v>
      </c>
      <c r="B78" s="19" t="s">
        <v>63</v>
      </c>
      <c r="C78" s="19" t="s">
        <v>141</v>
      </c>
      <c r="D78" s="19" t="s">
        <v>144</v>
      </c>
      <c r="E78" s="19" t="s">
        <v>151</v>
      </c>
      <c r="F78" s="19">
        <v>1676</v>
      </c>
      <c r="G78" s="19">
        <f>F78*12</f>
        <v>20112</v>
      </c>
      <c r="H78" s="19">
        <f>(F78/12)*7</f>
        <v>977.66666666666663</v>
      </c>
      <c r="I78" s="19">
        <f>+(37.5)*7</f>
        <v>262.5</v>
      </c>
      <c r="J78" s="19">
        <v>0</v>
      </c>
      <c r="K78" s="19">
        <v>0</v>
      </c>
      <c r="L78" s="19">
        <f t="shared" si="16"/>
        <v>1240.1666666666665</v>
      </c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</row>
    <row r="79" spans="1:23" s="22" customFormat="1" ht="45.75" customHeight="1" x14ac:dyDescent="0.25">
      <c r="A79" s="20">
        <v>78</v>
      </c>
      <c r="B79" s="19" t="s">
        <v>167</v>
      </c>
      <c r="C79" s="19" t="s">
        <v>141</v>
      </c>
      <c r="D79" s="19" t="s">
        <v>144</v>
      </c>
      <c r="E79" s="19" t="s">
        <v>149</v>
      </c>
      <c r="F79" s="19">
        <v>1212</v>
      </c>
      <c r="G79" s="19">
        <f t="shared" si="15"/>
        <v>14544</v>
      </c>
      <c r="H79" s="19">
        <f>(F79/12)*4</f>
        <v>404</v>
      </c>
      <c r="I79" s="19">
        <f>+(37.5)*4</f>
        <v>150</v>
      </c>
      <c r="J79" s="19">
        <v>0</v>
      </c>
      <c r="K79" s="19">
        <v>0</v>
      </c>
      <c r="L79" s="19">
        <f t="shared" si="16"/>
        <v>554</v>
      </c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</row>
    <row r="80" spans="1:23" s="22" customFormat="1" ht="45.75" customHeight="1" x14ac:dyDescent="0.25">
      <c r="A80" s="20">
        <v>79</v>
      </c>
      <c r="B80" s="19" t="s">
        <v>70</v>
      </c>
      <c r="C80" s="19" t="s">
        <v>141</v>
      </c>
      <c r="D80" s="19" t="s">
        <v>144</v>
      </c>
      <c r="E80" s="19" t="s">
        <v>151</v>
      </c>
      <c r="F80" s="19">
        <v>1676</v>
      </c>
      <c r="G80" s="19">
        <f t="shared" si="15"/>
        <v>20112</v>
      </c>
      <c r="H80" s="19">
        <f>(F80/12)*12</f>
        <v>1676</v>
      </c>
      <c r="I80" s="19">
        <f>+(37.5)*12</f>
        <v>450</v>
      </c>
      <c r="J80" s="19">
        <v>0</v>
      </c>
      <c r="K80" s="19">
        <v>0</v>
      </c>
      <c r="L80" s="19">
        <f t="shared" si="16"/>
        <v>2126</v>
      </c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</row>
    <row r="81" spans="1:23" s="22" customFormat="1" ht="45.75" customHeight="1" x14ac:dyDescent="0.25">
      <c r="A81" s="20">
        <v>80</v>
      </c>
      <c r="B81" s="19" t="s">
        <v>55</v>
      </c>
      <c r="C81" s="19" t="s">
        <v>141</v>
      </c>
      <c r="D81" s="19" t="s">
        <v>144</v>
      </c>
      <c r="E81" s="19" t="s">
        <v>151</v>
      </c>
      <c r="F81" s="19">
        <v>1676</v>
      </c>
      <c r="G81" s="19">
        <f t="shared" si="15"/>
        <v>20112</v>
      </c>
      <c r="H81" s="19">
        <f>(F81/12)*12</f>
        <v>1676</v>
      </c>
      <c r="I81" s="19">
        <f>+(37.5)*12</f>
        <v>450</v>
      </c>
      <c r="J81" s="19">
        <v>0</v>
      </c>
      <c r="K81" s="19">
        <v>0</v>
      </c>
      <c r="L81" s="19">
        <f t="shared" si="16"/>
        <v>2126</v>
      </c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</row>
    <row r="82" spans="1:23" s="22" customFormat="1" ht="45.75" customHeight="1" x14ac:dyDescent="0.25">
      <c r="A82" s="20">
        <v>81</v>
      </c>
      <c r="B82" s="19" t="s">
        <v>94</v>
      </c>
      <c r="C82" s="19" t="s">
        <v>141</v>
      </c>
      <c r="D82" s="19" t="s">
        <v>146</v>
      </c>
      <c r="E82" s="19" t="s">
        <v>149</v>
      </c>
      <c r="F82" s="19">
        <v>1212</v>
      </c>
      <c r="G82" s="19">
        <f t="shared" si="15"/>
        <v>14544</v>
      </c>
      <c r="H82" s="19">
        <f>(F82/12)*12</f>
        <v>1212</v>
      </c>
      <c r="I82" s="19">
        <f>+(37.5)*12</f>
        <v>450</v>
      </c>
      <c r="J82" s="19">
        <v>0</v>
      </c>
      <c r="K82" s="19">
        <v>0</v>
      </c>
      <c r="L82" s="19">
        <f t="shared" si="16"/>
        <v>1662</v>
      </c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</row>
    <row r="83" spans="1:23" s="22" customFormat="1" ht="45.75" customHeight="1" x14ac:dyDescent="0.25">
      <c r="A83" s="20">
        <v>82</v>
      </c>
      <c r="B83" s="19" t="s">
        <v>59</v>
      </c>
      <c r="C83" s="19" t="s">
        <v>142</v>
      </c>
      <c r="D83" s="19" t="s">
        <v>145</v>
      </c>
      <c r="E83" s="19" t="s">
        <v>142</v>
      </c>
      <c r="F83" s="19">
        <v>596</v>
      </c>
      <c r="G83" s="19">
        <f t="shared" si="15"/>
        <v>7152</v>
      </c>
      <c r="H83" s="19">
        <f>(F83/12)*12</f>
        <v>596</v>
      </c>
      <c r="I83" s="19">
        <f>+(37.5)*12</f>
        <v>450</v>
      </c>
      <c r="J83" s="19">
        <v>0</v>
      </c>
      <c r="K83" s="19">
        <v>0</v>
      </c>
      <c r="L83" s="19">
        <f t="shared" si="16"/>
        <v>1046</v>
      </c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</row>
    <row r="84" spans="1:23" s="22" customFormat="1" ht="45.75" customHeight="1" x14ac:dyDescent="0.25">
      <c r="A84" s="20">
        <v>83</v>
      </c>
      <c r="B84" s="19" t="s">
        <v>95</v>
      </c>
      <c r="C84" s="19" t="s">
        <v>141</v>
      </c>
      <c r="D84" s="19" t="s">
        <v>144</v>
      </c>
      <c r="E84" s="19" t="s">
        <v>151</v>
      </c>
      <c r="F84" s="19">
        <v>1676</v>
      </c>
      <c r="G84" s="19">
        <f>F84*12</f>
        <v>20112</v>
      </c>
      <c r="H84" s="19">
        <f>(F84/12)*7</f>
        <v>977.66666666666663</v>
      </c>
      <c r="I84" s="19">
        <f>+(37.5)*7</f>
        <v>262.5</v>
      </c>
      <c r="J84" s="19">
        <v>0</v>
      </c>
      <c r="K84" s="19">
        <v>0</v>
      </c>
      <c r="L84" s="19">
        <f t="shared" si="16"/>
        <v>1240.1666666666665</v>
      </c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</row>
    <row r="85" spans="1:23" s="22" customFormat="1" ht="45.75" customHeight="1" x14ac:dyDescent="0.25">
      <c r="A85" s="20">
        <v>84</v>
      </c>
      <c r="B85" s="19" t="s">
        <v>49</v>
      </c>
      <c r="C85" s="19" t="s">
        <v>141</v>
      </c>
      <c r="D85" s="19" t="s">
        <v>143</v>
      </c>
      <c r="E85" s="19" t="s">
        <v>147</v>
      </c>
      <c r="F85" s="19">
        <v>817</v>
      </c>
      <c r="G85" s="19">
        <f t="shared" si="15"/>
        <v>9804</v>
      </c>
      <c r="H85" s="19">
        <f>(F85/12)*12</f>
        <v>817</v>
      </c>
      <c r="I85" s="19">
        <f>+(37.5)*12</f>
        <v>450</v>
      </c>
      <c r="J85" s="19">
        <v>0</v>
      </c>
      <c r="K85" s="19">
        <v>0</v>
      </c>
      <c r="L85" s="19">
        <f t="shared" si="16"/>
        <v>1267</v>
      </c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</row>
    <row r="86" spans="1:23" s="22" customFormat="1" ht="45.75" customHeight="1" x14ac:dyDescent="0.25">
      <c r="A86" s="20">
        <v>85</v>
      </c>
      <c r="B86" s="19" t="s">
        <v>96</v>
      </c>
      <c r="C86" s="19" t="s">
        <v>141</v>
      </c>
      <c r="D86" s="23" t="s">
        <v>143</v>
      </c>
      <c r="E86" s="19" t="s">
        <v>149</v>
      </c>
      <c r="F86" s="19">
        <v>1212</v>
      </c>
      <c r="G86" s="19">
        <f t="shared" si="15"/>
        <v>14544</v>
      </c>
      <c r="H86" s="19">
        <f>(F86/12)*12</f>
        <v>1212</v>
      </c>
      <c r="I86" s="19">
        <f>+(37.5)*12</f>
        <v>450</v>
      </c>
      <c r="J86" s="19">
        <v>0</v>
      </c>
      <c r="K86" s="19">
        <v>0</v>
      </c>
      <c r="L86" s="19">
        <f t="shared" si="16"/>
        <v>1662</v>
      </c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</row>
    <row r="87" spans="1:23" s="22" customFormat="1" ht="45.75" customHeight="1" x14ac:dyDescent="0.25">
      <c r="A87" s="20">
        <v>86</v>
      </c>
      <c r="B87" s="19" t="s">
        <v>74</v>
      </c>
      <c r="C87" s="19" t="s">
        <v>141</v>
      </c>
      <c r="D87" s="19" t="s">
        <v>144</v>
      </c>
      <c r="E87" s="19" t="s">
        <v>151</v>
      </c>
      <c r="F87" s="19">
        <v>1676</v>
      </c>
      <c r="G87" s="19">
        <f t="shared" si="15"/>
        <v>20112</v>
      </c>
      <c r="H87" s="19">
        <f t="shared" ref="H87:H88" si="20">(F87/12)*12</f>
        <v>1676</v>
      </c>
      <c r="I87" s="19">
        <f t="shared" ref="I87:I88" si="21">+(37.5)*12</f>
        <v>450</v>
      </c>
      <c r="J87" s="19">
        <v>0</v>
      </c>
      <c r="K87" s="19">
        <v>0</v>
      </c>
      <c r="L87" s="19">
        <f t="shared" si="16"/>
        <v>2126</v>
      </c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</row>
    <row r="88" spans="1:23" s="22" customFormat="1" ht="45.75" customHeight="1" x14ac:dyDescent="0.25">
      <c r="A88" s="20">
        <v>87</v>
      </c>
      <c r="B88" s="19" t="s">
        <v>58</v>
      </c>
      <c r="C88" s="19" t="s">
        <v>141</v>
      </c>
      <c r="D88" s="19" t="s">
        <v>144</v>
      </c>
      <c r="E88" s="19" t="s">
        <v>151</v>
      </c>
      <c r="F88" s="19">
        <v>1676</v>
      </c>
      <c r="G88" s="19">
        <f t="shared" si="15"/>
        <v>20112</v>
      </c>
      <c r="H88" s="19">
        <f t="shared" si="20"/>
        <v>1676</v>
      </c>
      <c r="I88" s="19">
        <f t="shared" si="21"/>
        <v>450</v>
      </c>
      <c r="J88" s="19">
        <v>0</v>
      </c>
      <c r="K88" s="19">
        <v>0</v>
      </c>
      <c r="L88" s="19">
        <f t="shared" si="16"/>
        <v>2126</v>
      </c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</row>
    <row r="89" spans="1:23" s="22" customFormat="1" ht="45.75" customHeight="1" x14ac:dyDescent="0.25">
      <c r="A89" s="20">
        <v>88</v>
      </c>
      <c r="B89" s="19" t="s">
        <v>97</v>
      </c>
      <c r="C89" s="19" t="s">
        <v>141</v>
      </c>
      <c r="D89" s="19" t="s">
        <v>144</v>
      </c>
      <c r="E89" s="19" t="s">
        <v>150</v>
      </c>
      <c r="F89" s="19">
        <v>2418</v>
      </c>
      <c r="G89" s="19">
        <f>F89*12</f>
        <v>29016</v>
      </c>
      <c r="H89" s="19">
        <f>(F89/12)*7</f>
        <v>1410.5</v>
      </c>
      <c r="I89" s="19">
        <f>+(37.5)*7</f>
        <v>262.5</v>
      </c>
      <c r="J89" s="19">
        <v>0</v>
      </c>
      <c r="K89" s="19">
        <v>55.27</v>
      </c>
      <c r="L89" s="19">
        <f t="shared" si="16"/>
        <v>1728.27</v>
      </c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</row>
    <row r="90" spans="1:23" s="22" customFormat="1" ht="45.75" customHeight="1" x14ac:dyDescent="0.25">
      <c r="A90" s="20">
        <v>89</v>
      </c>
      <c r="B90" s="19" t="s">
        <v>98</v>
      </c>
      <c r="C90" s="19" t="s">
        <v>141</v>
      </c>
      <c r="D90" s="19" t="s">
        <v>144</v>
      </c>
      <c r="E90" s="19" t="s">
        <v>154</v>
      </c>
      <c r="F90" s="19">
        <v>2368</v>
      </c>
      <c r="G90" s="19">
        <f>F90*12</f>
        <v>28416</v>
      </c>
      <c r="H90" s="19">
        <f>(F90/12)*6</f>
        <v>1184</v>
      </c>
      <c r="I90" s="19">
        <f>+(37.5)*6</f>
        <v>225</v>
      </c>
      <c r="J90" s="19">
        <v>0</v>
      </c>
      <c r="K90" s="19">
        <v>0</v>
      </c>
      <c r="L90" s="19">
        <f t="shared" si="16"/>
        <v>1409</v>
      </c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</row>
    <row r="91" spans="1:23" s="22" customFormat="1" ht="45.75" customHeight="1" x14ac:dyDescent="0.25">
      <c r="A91" s="20">
        <v>90</v>
      </c>
      <c r="B91" s="19" t="s">
        <v>99</v>
      </c>
      <c r="C91" s="19" t="s">
        <v>141</v>
      </c>
      <c r="D91" s="19" t="s">
        <v>143</v>
      </c>
      <c r="E91" s="19" t="s">
        <v>153</v>
      </c>
      <c r="F91" s="19">
        <v>733</v>
      </c>
      <c r="G91" s="19">
        <f t="shared" si="15"/>
        <v>8796</v>
      </c>
      <c r="H91" s="19">
        <f>(F91/12)*12</f>
        <v>733</v>
      </c>
      <c r="I91" s="19">
        <f>+(37.5)*12</f>
        <v>450</v>
      </c>
      <c r="J91" s="19">
        <v>0</v>
      </c>
      <c r="K91" s="19">
        <v>0</v>
      </c>
      <c r="L91" s="19">
        <f t="shared" si="16"/>
        <v>1183</v>
      </c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</row>
    <row r="92" spans="1:23" s="22" customFormat="1" ht="45.75" customHeight="1" x14ac:dyDescent="0.25">
      <c r="A92" s="20">
        <v>91</v>
      </c>
      <c r="B92" s="19" t="s">
        <v>100</v>
      </c>
      <c r="C92" s="19" t="s">
        <v>141</v>
      </c>
      <c r="D92" s="23" t="s">
        <v>143</v>
      </c>
      <c r="E92" s="19" t="s">
        <v>149</v>
      </c>
      <c r="F92" s="19">
        <v>1212</v>
      </c>
      <c r="G92" s="19">
        <f>F92*12</f>
        <v>14544</v>
      </c>
      <c r="H92" s="19">
        <f>(F92/12)*6</f>
        <v>606</v>
      </c>
      <c r="I92" s="19">
        <f>+(37.5)*6</f>
        <v>225</v>
      </c>
      <c r="J92" s="19">
        <v>0</v>
      </c>
      <c r="K92" s="19">
        <v>1206</v>
      </c>
      <c r="L92" s="19">
        <f t="shared" si="16"/>
        <v>2037</v>
      </c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</row>
    <row r="93" spans="1:23" s="22" customFormat="1" ht="45.75" customHeight="1" x14ac:dyDescent="0.25">
      <c r="A93" s="20">
        <v>92</v>
      </c>
      <c r="B93" s="19" t="s">
        <v>59</v>
      </c>
      <c r="C93" s="19" t="s">
        <v>142</v>
      </c>
      <c r="D93" s="19" t="s">
        <v>145</v>
      </c>
      <c r="E93" s="19" t="s">
        <v>142</v>
      </c>
      <c r="F93" s="19">
        <v>596</v>
      </c>
      <c r="G93" s="19">
        <f>F93*12</f>
        <v>7152</v>
      </c>
      <c r="H93" s="19">
        <f>(F93/12)*6</f>
        <v>298</v>
      </c>
      <c r="I93" s="19">
        <f>+(37.5)*6</f>
        <v>225</v>
      </c>
      <c r="J93" s="19">
        <v>120.03</v>
      </c>
      <c r="K93" s="19">
        <v>0</v>
      </c>
      <c r="L93" s="19">
        <f t="shared" si="16"/>
        <v>643.03</v>
      </c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</row>
    <row r="94" spans="1:23" s="22" customFormat="1" ht="45.75" customHeight="1" x14ac:dyDescent="0.25">
      <c r="A94" s="20">
        <v>93</v>
      </c>
      <c r="B94" s="19" t="s">
        <v>75</v>
      </c>
      <c r="C94" s="19" t="s">
        <v>141</v>
      </c>
      <c r="D94" s="19" t="s">
        <v>144</v>
      </c>
      <c r="E94" s="19" t="s">
        <v>151</v>
      </c>
      <c r="F94" s="19">
        <v>1676</v>
      </c>
      <c r="G94" s="19">
        <f t="shared" si="15"/>
        <v>20112</v>
      </c>
      <c r="H94" s="19">
        <f>(F94/12)*12</f>
        <v>1676</v>
      </c>
      <c r="I94" s="19">
        <f>+(37.5)*12</f>
        <v>450</v>
      </c>
      <c r="J94" s="19">
        <v>0</v>
      </c>
      <c r="K94" s="19">
        <v>0</v>
      </c>
      <c r="L94" s="19">
        <f t="shared" si="16"/>
        <v>2126</v>
      </c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</row>
    <row r="95" spans="1:23" s="22" customFormat="1" ht="45.75" customHeight="1" x14ac:dyDescent="0.25">
      <c r="A95" s="20">
        <v>94</v>
      </c>
      <c r="B95" s="19" t="s">
        <v>76</v>
      </c>
      <c r="C95" s="19" t="s">
        <v>141</v>
      </c>
      <c r="D95" s="19" t="s">
        <v>144</v>
      </c>
      <c r="E95" s="19" t="s">
        <v>147</v>
      </c>
      <c r="F95" s="19">
        <v>817</v>
      </c>
      <c r="G95" s="19">
        <f t="shared" si="15"/>
        <v>9804</v>
      </c>
      <c r="H95" s="19">
        <f>(F95/12)*12</f>
        <v>817</v>
      </c>
      <c r="I95" s="19">
        <f>+(37.5)*12</f>
        <v>450</v>
      </c>
      <c r="J95" s="19">
        <v>0</v>
      </c>
      <c r="K95" s="19">
        <v>0</v>
      </c>
      <c r="L95" s="19">
        <f t="shared" si="16"/>
        <v>1267</v>
      </c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</row>
    <row r="96" spans="1:23" s="22" customFormat="1" ht="45.75" customHeight="1" x14ac:dyDescent="0.25">
      <c r="A96" s="20">
        <v>95</v>
      </c>
      <c r="B96" s="19" t="s">
        <v>53</v>
      </c>
      <c r="C96" s="19" t="s">
        <v>141</v>
      </c>
      <c r="D96" s="19" t="s">
        <v>144</v>
      </c>
      <c r="E96" s="19" t="s">
        <v>147</v>
      </c>
      <c r="F96" s="19">
        <v>817</v>
      </c>
      <c r="G96" s="19">
        <f t="shared" si="15"/>
        <v>9804</v>
      </c>
      <c r="H96" s="19">
        <f>(F96/12)*12</f>
        <v>817</v>
      </c>
      <c r="I96" s="19">
        <f>+(37.5)*12</f>
        <v>450</v>
      </c>
      <c r="J96" s="19">
        <v>0</v>
      </c>
      <c r="K96" s="19">
        <v>0</v>
      </c>
      <c r="L96" s="19">
        <f t="shared" si="16"/>
        <v>1267</v>
      </c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</row>
    <row r="97" spans="1:23" s="22" customFormat="1" ht="45.75" customHeight="1" x14ac:dyDescent="0.25">
      <c r="A97" s="20">
        <v>96</v>
      </c>
      <c r="B97" s="19" t="s">
        <v>101</v>
      </c>
      <c r="C97" s="19" t="s">
        <v>141</v>
      </c>
      <c r="D97" s="19" t="s">
        <v>144</v>
      </c>
      <c r="E97" s="19" t="s">
        <v>147</v>
      </c>
      <c r="F97" s="19">
        <v>817</v>
      </c>
      <c r="G97" s="19">
        <f t="shared" si="15"/>
        <v>9804</v>
      </c>
      <c r="H97" s="19">
        <f>(F97/12)*12</f>
        <v>817</v>
      </c>
      <c r="I97" s="19">
        <f>+(37.5)*12</f>
        <v>450</v>
      </c>
      <c r="J97" s="19">
        <v>0</v>
      </c>
      <c r="K97" s="19">
        <v>0</v>
      </c>
      <c r="L97" s="19">
        <f t="shared" si="16"/>
        <v>1267</v>
      </c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</row>
    <row r="98" spans="1:23" s="22" customFormat="1" ht="45.75" customHeight="1" x14ac:dyDescent="0.25">
      <c r="A98" s="20">
        <v>97</v>
      </c>
      <c r="B98" s="19" t="s">
        <v>102</v>
      </c>
      <c r="C98" s="19" t="s">
        <v>141</v>
      </c>
      <c r="D98" s="19" t="s">
        <v>144</v>
      </c>
      <c r="E98" s="19" t="s">
        <v>151</v>
      </c>
      <c r="F98" s="19">
        <v>1676</v>
      </c>
      <c r="G98" s="19">
        <f t="shared" si="15"/>
        <v>20112</v>
      </c>
      <c r="H98" s="19">
        <f>(F98/12)*8</f>
        <v>1117.3333333333333</v>
      </c>
      <c r="I98" s="19">
        <f>+(37.5)*8</f>
        <v>300</v>
      </c>
      <c r="J98" s="19">
        <v>0</v>
      </c>
      <c r="K98" s="19">
        <v>0</v>
      </c>
      <c r="L98" s="19">
        <f t="shared" si="16"/>
        <v>1417.3333333333333</v>
      </c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</row>
    <row r="99" spans="1:23" s="22" customFormat="1" ht="45.75" customHeight="1" x14ac:dyDescent="0.25">
      <c r="A99" s="20">
        <v>98</v>
      </c>
      <c r="B99" s="19" t="s">
        <v>70</v>
      </c>
      <c r="C99" s="19" t="s">
        <v>141</v>
      </c>
      <c r="D99" s="19" t="s">
        <v>144</v>
      </c>
      <c r="E99" s="19" t="s">
        <v>151</v>
      </c>
      <c r="F99" s="19">
        <v>1676</v>
      </c>
      <c r="G99" s="19">
        <f t="shared" si="15"/>
        <v>20112</v>
      </c>
      <c r="H99" s="19">
        <f>(F99/12)*12</f>
        <v>1676</v>
      </c>
      <c r="I99" s="19">
        <f>+(37.5)*12</f>
        <v>450</v>
      </c>
      <c r="J99" s="19">
        <v>0</v>
      </c>
      <c r="K99" s="19">
        <v>0</v>
      </c>
      <c r="L99" s="19">
        <f t="shared" si="16"/>
        <v>2126</v>
      </c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</row>
    <row r="100" spans="1:23" s="22" customFormat="1" ht="45.75" customHeight="1" x14ac:dyDescent="0.25">
      <c r="A100" s="20">
        <v>99</v>
      </c>
      <c r="B100" s="19" t="s">
        <v>103</v>
      </c>
      <c r="C100" s="19" t="s">
        <v>141</v>
      </c>
      <c r="D100" s="19" t="s">
        <v>144</v>
      </c>
      <c r="E100" s="19" t="s">
        <v>150</v>
      </c>
      <c r="F100" s="19">
        <v>2418</v>
      </c>
      <c r="G100" s="19">
        <f>F100*12</f>
        <v>29016</v>
      </c>
      <c r="H100" s="19">
        <f>(F100/12)*7</f>
        <v>1410.5</v>
      </c>
      <c r="I100" s="19">
        <f>+(37.5)*7</f>
        <v>262.5</v>
      </c>
      <c r="J100" s="19">
        <v>0</v>
      </c>
      <c r="K100" s="19">
        <v>0</v>
      </c>
      <c r="L100" s="19">
        <f t="shared" si="16"/>
        <v>1673</v>
      </c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</row>
    <row r="101" spans="1:23" s="22" customFormat="1" ht="45.75" customHeight="1" x14ac:dyDescent="0.25">
      <c r="A101" s="20">
        <v>100</v>
      </c>
      <c r="B101" s="19" t="s">
        <v>57</v>
      </c>
      <c r="C101" s="19" t="s">
        <v>141</v>
      </c>
      <c r="D101" s="19" t="s">
        <v>144</v>
      </c>
      <c r="E101" s="19" t="s">
        <v>153</v>
      </c>
      <c r="F101" s="19">
        <v>733</v>
      </c>
      <c r="G101" s="19">
        <f t="shared" si="15"/>
        <v>8796</v>
      </c>
      <c r="H101" s="19">
        <f>(F101/12)*12</f>
        <v>733</v>
      </c>
      <c r="I101" s="19">
        <f>+(37.5)*12</f>
        <v>450</v>
      </c>
      <c r="J101" s="19">
        <v>0</v>
      </c>
      <c r="K101" s="19">
        <v>0</v>
      </c>
      <c r="L101" s="19">
        <f t="shared" si="16"/>
        <v>1183</v>
      </c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</row>
    <row r="102" spans="1:23" s="22" customFormat="1" ht="45.75" customHeight="1" x14ac:dyDescent="0.25">
      <c r="A102" s="20">
        <v>101</v>
      </c>
      <c r="B102" s="19" t="s">
        <v>58</v>
      </c>
      <c r="C102" s="19" t="s">
        <v>141</v>
      </c>
      <c r="D102" s="19" t="s">
        <v>144</v>
      </c>
      <c r="E102" s="19" t="s">
        <v>151</v>
      </c>
      <c r="F102" s="19">
        <v>1676</v>
      </c>
      <c r="G102" s="19">
        <f>F102*12</f>
        <v>20112</v>
      </c>
      <c r="H102" s="19">
        <f>(F102/12)*7</f>
        <v>977.66666666666663</v>
      </c>
      <c r="I102" s="19">
        <f>+(37.5)*7</f>
        <v>262.5</v>
      </c>
      <c r="J102" s="19">
        <v>0</v>
      </c>
      <c r="K102" s="19">
        <v>0</v>
      </c>
      <c r="L102" s="19">
        <f t="shared" si="16"/>
        <v>1240.1666666666665</v>
      </c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</row>
    <row r="103" spans="1:23" s="22" customFormat="1" ht="45.75" customHeight="1" x14ac:dyDescent="0.25">
      <c r="A103" s="20">
        <v>102</v>
      </c>
      <c r="B103" s="19" t="s">
        <v>87</v>
      </c>
      <c r="C103" s="19" t="s">
        <v>141</v>
      </c>
      <c r="D103" s="19" t="s">
        <v>144</v>
      </c>
      <c r="E103" s="19" t="s">
        <v>147</v>
      </c>
      <c r="F103" s="19">
        <v>817</v>
      </c>
      <c r="G103" s="19">
        <f t="shared" si="15"/>
        <v>9804</v>
      </c>
      <c r="H103" s="19">
        <f>(F103/12)*12</f>
        <v>817</v>
      </c>
      <c r="I103" s="19">
        <f>+(37.5)*12</f>
        <v>450</v>
      </c>
      <c r="J103" s="19">
        <v>0</v>
      </c>
      <c r="K103" s="19">
        <v>0</v>
      </c>
      <c r="L103" s="19">
        <f t="shared" si="16"/>
        <v>1267</v>
      </c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</row>
    <row r="104" spans="1:23" s="22" customFormat="1" ht="45.75" customHeight="1" x14ac:dyDescent="0.25">
      <c r="A104" s="20">
        <v>103</v>
      </c>
      <c r="B104" s="19" t="s">
        <v>59</v>
      </c>
      <c r="C104" s="19" t="s">
        <v>142</v>
      </c>
      <c r="D104" s="19" t="s">
        <v>145</v>
      </c>
      <c r="E104" s="19" t="s">
        <v>142</v>
      </c>
      <c r="F104" s="19">
        <v>596</v>
      </c>
      <c r="G104" s="19">
        <f t="shared" si="15"/>
        <v>7152</v>
      </c>
      <c r="H104" s="19">
        <f>(F104/12)*12</f>
        <v>596</v>
      </c>
      <c r="I104" s="19">
        <f>+(37.5)*12</f>
        <v>450</v>
      </c>
      <c r="J104" s="19">
        <v>0</v>
      </c>
      <c r="K104" s="19">
        <v>0</v>
      </c>
      <c r="L104" s="19">
        <f t="shared" si="16"/>
        <v>1046</v>
      </c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</row>
    <row r="105" spans="1:23" s="22" customFormat="1" ht="45.75" customHeight="1" x14ac:dyDescent="0.25">
      <c r="A105" s="20">
        <v>104</v>
      </c>
      <c r="B105" s="19" t="s">
        <v>104</v>
      </c>
      <c r="C105" s="19" t="s">
        <v>141</v>
      </c>
      <c r="D105" s="19" t="s">
        <v>144</v>
      </c>
      <c r="E105" s="19" t="s">
        <v>151</v>
      </c>
      <c r="F105" s="19">
        <v>1676</v>
      </c>
      <c r="G105" s="19">
        <f t="shared" si="15"/>
        <v>20112</v>
      </c>
      <c r="H105" s="19">
        <f>(F105/12)*12</f>
        <v>1676</v>
      </c>
      <c r="I105" s="19">
        <f>+(37.5)*12</f>
        <v>450</v>
      </c>
      <c r="J105" s="19">
        <v>0</v>
      </c>
      <c r="K105" s="19">
        <v>0</v>
      </c>
      <c r="L105" s="19">
        <f t="shared" si="16"/>
        <v>2126</v>
      </c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</row>
    <row r="106" spans="1:23" s="22" customFormat="1" ht="45.75" customHeight="1" x14ac:dyDescent="0.25">
      <c r="A106" s="20">
        <v>105</v>
      </c>
      <c r="B106" s="19" t="s">
        <v>105</v>
      </c>
      <c r="C106" s="19" t="s">
        <v>141</v>
      </c>
      <c r="D106" s="19" t="s">
        <v>144</v>
      </c>
      <c r="E106" s="19" t="s">
        <v>151</v>
      </c>
      <c r="F106" s="19">
        <v>1712.6</v>
      </c>
      <c r="G106" s="19">
        <f t="shared" si="15"/>
        <v>20551.199999999997</v>
      </c>
      <c r="H106" s="19">
        <f>(F106/12)*12</f>
        <v>1712.6</v>
      </c>
      <c r="I106" s="19">
        <f>+(37.5)*12</f>
        <v>450</v>
      </c>
      <c r="J106" s="19">
        <v>0</v>
      </c>
      <c r="K106" s="19">
        <v>0</v>
      </c>
      <c r="L106" s="19">
        <f t="shared" si="16"/>
        <v>2162.6</v>
      </c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</row>
    <row r="107" spans="1:23" s="22" customFormat="1" ht="45.75" customHeight="1" x14ac:dyDescent="0.25">
      <c r="A107" s="20">
        <v>106</v>
      </c>
      <c r="B107" s="19" t="s">
        <v>106</v>
      </c>
      <c r="C107" s="19" t="s">
        <v>141</v>
      </c>
      <c r="D107" s="19" t="s">
        <v>144</v>
      </c>
      <c r="E107" s="19" t="s">
        <v>147</v>
      </c>
      <c r="F107" s="19">
        <v>817</v>
      </c>
      <c r="G107" s="19">
        <f t="shared" si="15"/>
        <v>9804</v>
      </c>
      <c r="H107" s="19">
        <f>(F107/12)*12</f>
        <v>817</v>
      </c>
      <c r="I107" s="19">
        <f>+(37.5)*12</f>
        <v>450</v>
      </c>
      <c r="J107" s="19">
        <v>0</v>
      </c>
      <c r="K107" s="19">
        <v>0</v>
      </c>
      <c r="L107" s="19">
        <f t="shared" si="16"/>
        <v>1267</v>
      </c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</row>
    <row r="108" spans="1:23" s="22" customFormat="1" ht="45.75" customHeight="1" x14ac:dyDescent="0.25">
      <c r="A108" s="20">
        <v>107</v>
      </c>
      <c r="B108" s="19" t="s">
        <v>107</v>
      </c>
      <c r="C108" s="19" t="s">
        <v>141</v>
      </c>
      <c r="D108" s="19" t="s">
        <v>144</v>
      </c>
      <c r="E108" s="19" t="s">
        <v>156</v>
      </c>
      <c r="F108" s="19">
        <v>3247</v>
      </c>
      <c r="G108" s="19">
        <f>F108*12</f>
        <v>38964</v>
      </c>
      <c r="H108" s="19">
        <f>(F108/12)*7</f>
        <v>1894.0833333333333</v>
      </c>
      <c r="I108" s="19">
        <f>+(37.5)*7</f>
        <v>262.5</v>
      </c>
      <c r="J108" s="19">
        <v>0</v>
      </c>
      <c r="K108" s="19">
        <v>0</v>
      </c>
      <c r="L108" s="19">
        <f t="shared" si="16"/>
        <v>2156.583333333333</v>
      </c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</row>
    <row r="109" spans="1:23" s="22" customFormat="1" ht="45.75" customHeight="1" x14ac:dyDescent="0.25">
      <c r="A109" s="20">
        <v>108</v>
      </c>
      <c r="B109" s="19" t="s">
        <v>108</v>
      </c>
      <c r="C109" s="19" t="s">
        <v>141</v>
      </c>
      <c r="D109" s="19" t="s">
        <v>144</v>
      </c>
      <c r="E109" s="19" t="s">
        <v>151</v>
      </c>
      <c r="F109" s="19">
        <v>1676</v>
      </c>
      <c r="G109" s="19">
        <f t="shared" si="15"/>
        <v>20112</v>
      </c>
      <c r="H109" s="19">
        <f>(F109/12)*12</f>
        <v>1676</v>
      </c>
      <c r="I109" s="19">
        <f>+(37.5)*12</f>
        <v>450</v>
      </c>
      <c r="J109" s="19">
        <v>0</v>
      </c>
      <c r="K109" s="19">
        <v>0</v>
      </c>
      <c r="L109" s="19">
        <f t="shared" si="16"/>
        <v>2126</v>
      </c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</row>
    <row r="110" spans="1:23" s="22" customFormat="1" ht="45.75" customHeight="1" x14ac:dyDescent="0.25">
      <c r="A110" s="20">
        <v>109</v>
      </c>
      <c r="B110" s="19" t="s">
        <v>109</v>
      </c>
      <c r="C110" s="19" t="s">
        <v>141</v>
      </c>
      <c r="D110" s="23" t="s">
        <v>143</v>
      </c>
      <c r="E110" s="19" t="s">
        <v>149</v>
      </c>
      <c r="F110" s="19">
        <v>1212</v>
      </c>
      <c r="G110" s="19">
        <f>F110*12</f>
        <v>14544</v>
      </c>
      <c r="H110" s="19">
        <f>(F110/12)*5</f>
        <v>505</v>
      </c>
      <c r="I110" s="19">
        <f>+(37.5)*5</f>
        <v>187.5</v>
      </c>
      <c r="J110" s="19">
        <v>0</v>
      </c>
      <c r="K110" s="19">
        <v>0</v>
      </c>
      <c r="L110" s="19">
        <f t="shared" si="16"/>
        <v>692.5</v>
      </c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</row>
    <row r="111" spans="1:23" s="22" customFormat="1" ht="45.75" customHeight="1" x14ac:dyDescent="0.25">
      <c r="A111" s="20">
        <v>110</v>
      </c>
      <c r="B111" s="19" t="s">
        <v>62</v>
      </c>
      <c r="C111" s="19" t="s">
        <v>141</v>
      </c>
      <c r="D111" s="19" t="s">
        <v>144</v>
      </c>
      <c r="E111" s="19" t="s">
        <v>151</v>
      </c>
      <c r="F111" s="19">
        <v>1676</v>
      </c>
      <c r="G111" s="19">
        <f t="shared" si="15"/>
        <v>20112</v>
      </c>
      <c r="H111" s="19">
        <f>(F111/12)*12</f>
        <v>1676</v>
      </c>
      <c r="I111" s="19">
        <f>+(37.5)*12</f>
        <v>450</v>
      </c>
      <c r="J111" s="19">
        <v>0</v>
      </c>
      <c r="K111" s="19">
        <v>0</v>
      </c>
      <c r="L111" s="19">
        <f t="shared" si="16"/>
        <v>2126</v>
      </c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</row>
    <row r="112" spans="1:23" s="22" customFormat="1" ht="45.75" customHeight="1" x14ac:dyDescent="0.25">
      <c r="A112" s="20">
        <v>111</v>
      </c>
      <c r="B112" s="19" t="s">
        <v>88</v>
      </c>
      <c r="C112" s="19" t="s">
        <v>141</v>
      </c>
      <c r="D112" s="19" t="s">
        <v>144</v>
      </c>
      <c r="E112" s="19" t="s">
        <v>150</v>
      </c>
      <c r="F112" s="19">
        <v>2418</v>
      </c>
      <c r="G112" s="19">
        <f t="shared" si="15"/>
        <v>29016</v>
      </c>
      <c r="H112" s="19">
        <f>(F112/12)*12</f>
        <v>2418</v>
      </c>
      <c r="I112" s="19">
        <f>+(37.5)*12</f>
        <v>450</v>
      </c>
      <c r="J112" s="19">
        <v>0</v>
      </c>
      <c r="K112" s="19">
        <v>0</v>
      </c>
      <c r="L112" s="19">
        <f t="shared" si="16"/>
        <v>2868</v>
      </c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</row>
    <row r="113" spans="1:23" s="22" customFormat="1" ht="45.75" customHeight="1" x14ac:dyDescent="0.25">
      <c r="A113" s="20">
        <v>112</v>
      </c>
      <c r="B113" s="19" t="s">
        <v>110</v>
      </c>
      <c r="C113" s="19" t="s">
        <v>141</v>
      </c>
      <c r="D113" s="19" t="s">
        <v>144</v>
      </c>
      <c r="E113" s="19" t="s">
        <v>153</v>
      </c>
      <c r="F113" s="19">
        <v>733</v>
      </c>
      <c r="G113" s="19">
        <f t="shared" si="15"/>
        <v>8796</v>
      </c>
      <c r="H113" s="19">
        <f>(F113/12)*12</f>
        <v>733</v>
      </c>
      <c r="I113" s="19">
        <f>+(37.5)*12</f>
        <v>450</v>
      </c>
      <c r="J113" s="19">
        <v>0</v>
      </c>
      <c r="K113" s="19">
        <v>0</v>
      </c>
      <c r="L113" s="19">
        <f t="shared" si="16"/>
        <v>1183</v>
      </c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</row>
    <row r="114" spans="1:23" s="22" customFormat="1" ht="45.75" customHeight="1" x14ac:dyDescent="0.25">
      <c r="A114" s="20">
        <v>113</v>
      </c>
      <c r="B114" s="19" t="s">
        <v>50</v>
      </c>
      <c r="C114" s="19" t="s">
        <v>142</v>
      </c>
      <c r="D114" s="19" t="s">
        <v>145</v>
      </c>
      <c r="E114" s="19" t="s">
        <v>142</v>
      </c>
      <c r="F114" s="19">
        <v>561</v>
      </c>
      <c r="G114" s="19">
        <f t="shared" si="15"/>
        <v>6732</v>
      </c>
      <c r="H114" s="19">
        <f>(F114/12)*12</f>
        <v>561</v>
      </c>
      <c r="I114" s="19">
        <f>+(37.5)*12</f>
        <v>450</v>
      </c>
      <c r="J114" s="19">
        <f>57.56+62.76</f>
        <v>120.32</v>
      </c>
      <c r="K114" s="19">
        <v>0</v>
      </c>
      <c r="L114" s="19">
        <f t="shared" si="16"/>
        <v>1131.32</v>
      </c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</row>
    <row r="115" spans="1:23" s="22" customFormat="1" ht="45.75" customHeight="1" x14ac:dyDescent="0.25">
      <c r="A115" s="20">
        <v>114</v>
      </c>
      <c r="B115" s="19" t="s">
        <v>111</v>
      </c>
      <c r="C115" s="19" t="s">
        <v>141</v>
      </c>
      <c r="D115" s="19" t="s">
        <v>144</v>
      </c>
      <c r="E115" s="19" t="s">
        <v>147</v>
      </c>
      <c r="F115" s="19">
        <v>817</v>
      </c>
      <c r="G115" s="19">
        <f t="shared" si="15"/>
        <v>9804</v>
      </c>
      <c r="H115" s="19">
        <f>(F115/12)*12</f>
        <v>817</v>
      </c>
      <c r="I115" s="19">
        <f>+(37.5)*12</f>
        <v>450</v>
      </c>
      <c r="J115" s="19">
        <v>0</v>
      </c>
      <c r="K115" s="19">
        <v>0</v>
      </c>
      <c r="L115" s="19">
        <f t="shared" si="16"/>
        <v>1267</v>
      </c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</row>
    <row r="116" spans="1:23" s="22" customFormat="1" ht="45.75" customHeight="1" x14ac:dyDescent="0.25">
      <c r="A116" s="20">
        <v>115</v>
      </c>
      <c r="B116" s="19" t="s">
        <v>98</v>
      </c>
      <c r="C116" s="19" t="s">
        <v>141</v>
      </c>
      <c r="D116" s="19" t="s">
        <v>144</v>
      </c>
      <c r="E116" s="19" t="s">
        <v>154</v>
      </c>
      <c r="F116" s="19">
        <v>2368</v>
      </c>
      <c r="G116" s="19">
        <f>F116*12</f>
        <v>28416</v>
      </c>
      <c r="H116" s="19">
        <f>(F116/12)*5</f>
        <v>986.66666666666674</v>
      </c>
      <c r="I116" s="19">
        <f>+(37.5)*5</f>
        <v>187.5</v>
      </c>
      <c r="J116" s="19">
        <v>0</v>
      </c>
      <c r="K116" s="19">
        <v>0</v>
      </c>
      <c r="L116" s="19">
        <f t="shared" si="16"/>
        <v>1174.1666666666667</v>
      </c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</row>
    <row r="117" spans="1:23" s="22" customFormat="1" ht="45.75" customHeight="1" x14ac:dyDescent="0.25">
      <c r="A117" s="20">
        <v>116</v>
      </c>
      <c r="B117" s="19" t="s">
        <v>112</v>
      </c>
      <c r="C117" s="19" t="s">
        <v>141</v>
      </c>
      <c r="D117" s="19" t="s">
        <v>144</v>
      </c>
      <c r="E117" s="19" t="s">
        <v>151</v>
      </c>
      <c r="F117" s="19">
        <v>1676</v>
      </c>
      <c r="G117" s="19">
        <f t="shared" si="15"/>
        <v>20112</v>
      </c>
      <c r="H117" s="19">
        <f>(F117/12)*8</f>
        <v>1117.3333333333333</v>
      </c>
      <c r="I117" s="19">
        <f>+(37.5)*8</f>
        <v>300</v>
      </c>
      <c r="J117" s="19">
        <v>0</v>
      </c>
      <c r="K117" s="19">
        <v>742</v>
      </c>
      <c r="L117" s="19">
        <f t="shared" si="16"/>
        <v>2159.333333333333</v>
      </c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</row>
    <row r="118" spans="1:23" s="22" customFormat="1" ht="45.75" customHeight="1" x14ac:dyDescent="0.25">
      <c r="A118" s="20">
        <v>117</v>
      </c>
      <c r="B118" s="19" t="s">
        <v>113</v>
      </c>
      <c r="C118" s="19" t="s">
        <v>141</v>
      </c>
      <c r="D118" s="19" t="s">
        <v>144</v>
      </c>
      <c r="E118" s="19" t="s">
        <v>150</v>
      </c>
      <c r="F118" s="19">
        <v>2418</v>
      </c>
      <c r="G118" s="19">
        <f t="shared" si="15"/>
        <v>29016</v>
      </c>
      <c r="H118" s="19">
        <f>(F118/12)*12</f>
        <v>2418</v>
      </c>
      <c r="I118" s="19">
        <f>+(37.5)*12</f>
        <v>450</v>
      </c>
      <c r="J118" s="19">
        <v>0</v>
      </c>
      <c r="K118" s="19">
        <v>0</v>
      </c>
      <c r="L118" s="19">
        <f t="shared" si="16"/>
        <v>2868</v>
      </c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</row>
    <row r="119" spans="1:23" s="22" customFormat="1" ht="45.75" customHeight="1" x14ac:dyDescent="0.25">
      <c r="A119" s="20">
        <v>118</v>
      </c>
      <c r="B119" s="19" t="s">
        <v>59</v>
      </c>
      <c r="C119" s="19" t="s">
        <v>142</v>
      </c>
      <c r="D119" s="19" t="s">
        <v>145</v>
      </c>
      <c r="E119" s="19" t="s">
        <v>142</v>
      </c>
      <c r="F119" s="19">
        <v>600</v>
      </c>
      <c r="G119" s="19">
        <f t="shared" si="15"/>
        <v>7200</v>
      </c>
      <c r="H119" s="19">
        <f>(F119/12)*11</f>
        <v>550</v>
      </c>
      <c r="I119" s="19">
        <f>+(37.5)*11</f>
        <v>412.5</v>
      </c>
      <c r="J119" s="19">
        <v>0</v>
      </c>
      <c r="K119" s="19">
        <v>0</v>
      </c>
      <c r="L119" s="19">
        <f t="shared" si="16"/>
        <v>962.5</v>
      </c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</row>
    <row r="120" spans="1:23" s="22" customFormat="1" ht="45.75" customHeight="1" x14ac:dyDescent="0.25">
      <c r="A120" s="20">
        <v>119</v>
      </c>
      <c r="B120" s="19" t="s">
        <v>50</v>
      </c>
      <c r="C120" s="19" t="s">
        <v>142</v>
      </c>
      <c r="D120" s="19" t="s">
        <v>145</v>
      </c>
      <c r="E120" s="19" t="s">
        <v>142</v>
      </c>
      <c r="F120" s="19">
        <v>561</v>
      </c>
      <c r="G120" s="19">
        <f t="shared" si="15"/>
        <v>6732</v>
      </c>
      <c r="H120" s="19">
        <f>(F120/12)*9</f>
        <v>420.75</v>
      </c>
      <c r="I120" s="19">
        <f>+(37.5)*9</f>
        <v>337.5</v>
      </c>
      <c r="J120" s="19">
        <v>0</v>
      </c>
      <c r="K120" s="19">
        <v>0</v>
      </c>
      <c r="L120" s="19">
        <f t="shared" si="16"/>
        <v>758.25</v>
      </c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</row>
    <row r="121" spans="1:23" s="22" customFormat="1" ht="45.75" customHeight="1" x14ac:dyDescent="0.25">
      <c r="A121" s="20">
        <v>120</v>
      </c>
      <c r="B121" s="19" t="s">
        <v>65</v>
      </c>
      <c r="C121" s="19" t="s">
        <v>141</v>
      </c>
      <c r="D121" s="19" t="s">
        <v>144</v>
      </c>
      <c r="E121" s="19" t="s">
        <v>147</v>
      </c>
      <c r="F121" s="19">
        <v>817</v>
      </c>
      <c r="G121" s="19">
        <f t="shared" si="15"/>
        <v>9804</v>
      </c>
      <c r="H121" s="19">
        <f>(F121/12)*9</f>
        <v>612.75</v>
      </c>
      <c r="I121" s="19">
        <f>+(37.5)*9</f>
        <v>337.5</v>
      </c>
      <c r="J121" s="19">
        <v>0</v>
      </c>
      <c r="K121" s="19">
        <v>0</v>
      </c>
      <c r="L121" s="19">
        <f t="shared" si="16"/>
        <v>950.25</v>
      </c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</row>
    <row r="122" spans="1:23" s="22" customFormat="1" ht="45.75" customHeight="1" x14ac:dyDescent="0.25">
      <c r="A122" s="20">
        <v>121</v>
      </c>
      <c r="B122" s="19" t="s">
        <v>53</v>
      </c>
      <c r="C122" s="19" t="s">
        <v>141</v>
      </c>
      <c r="D122" s="19" t="s">
        <v>144</v>
      </c>
      <c r="E122" s="19" t="s">
        <v>147</v>
      </c>
      <c r="F122" s="19">
        <v>817</v>
      </c>
      <c r="G122" s="19">
        <f t="shared" si="15"/>
        <v>9804</v>
      </c>
      <c r="H122" s="19">
        <f>(F122/12)*8</f>
        <v>544.66666666666663</v>
      </c>
      <c r="I122" s="19">
        <f>+(37.5)*8</f>
        <v>300</v>
      </c>
      <c r="J122" s="19">
        <v>0</v>
      </c>
      <c r="K122" s="19">
        <v>0</v>
      </c>
      <c r="L122" s="19">
        <f t="shared" si="16"/>
        <v>844.66666666666663</v>
      </c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</row>
    <row r="123" spans="1:23" s="22" customFormat="1" ht="45.75" customHeight="1" x14ac:dyDescent="0.25">
      <c r="A123" s="20">
        <v>122</v>
      </c>
      <c r="B123" s="19" t="s">
        <v>114</v>
      </c>
      <c r="C123" s="19" t="s">
        <v>141</v>
      </c>
      <c r="D123" s="19" t="s">
        <v>144</v>
      </c>
      <c r="E123" s="19" t="s">
        <v>151</v>
      </c>
      <c r="F123" s="19">
        <v>1676</v>
      </c>
      <c r="G123" s="19">
        <f t="shared" si="15"/>
        <v>20112</v>
      </c>
      <c r="H123" s="19">
        <f>(F123/12)*12</f>
        <v>1676</v>
      </c>
      <c r="I123" s="19">
        <f>+(37.5)*12</f>
        <v>450</v>
      </c>
      <c r="J123" s="19">
        <v>0</v>
      </c>
      <c r="K123" s="19">
        <v>0</v>
      </c>
      <c r="L123" s="19">
        <f t="shared" si="16"/>
        <v>2126</v>
      </c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</row>
    <row r="124" spans="1:23" s="22" customFormat="1" ht="45.75" customHeight="1" x14ac:dyDescent="0.25">
      <c r="A124" s="20">
        <v>123</v>
      </c>
      <c r="B124" s="19" t="s">
        <v>115</v>
      </c>
      <c r="C124" s="19" t="s">
        <v>141</v>
      </c>
      <c r="D124" s="19" t="s">
        <v>144</v>
      </c>
      <c r="E124" s="19" t="s">
        <v>147</v>
      </c>
      <c r="F124" s="19">
        <v>817</v>
      </c>
      <c r="G124" s="19">
        <f t="shared" si="15"/>
        <v>9804</v>
      </c>
      <c r="H124" s="19">
        <f>(F124/12)*12</f>
        <v>817</v>
      </c>
      <c r="I124" s="19">
        <f>+(37.5)*12</f>
        <v>450</v>
      </c>
      <c r="J124" s="19">
        <v>0</v>
      </c>
      <c r="K124" s="19">
        <v>0</v>
      </c>
      <c r="L124" s="19">
        <f t="shared" si="16"/>
        <v>1267</v>
      </c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</row>
    <row r="125" spans="1:23" s="22" customFormat="1" ht="45.75" customHeight="1" x14ac:dyDescent="0.25">
      <c r="A125" s="20">
        <v>124</v>
      </c>
      <c r="B125" s="19" t="s">
        <v>71</v>
      </c>
      <c r="C125" s="19" t="s">
        <v>141</v>
      </c>
      <c r="D125" s="19" t="s">
        <v>144</v>
      </c>
      <c r="E125" s="19" t="s">
        <v>148</v>
      </c>
      <c r="F125" s="19">
        <v>1412</v>
      </c>
      <c r="G125" s="19">
        <f t="shared" si="15"/>
        <v>16944</v>
      </c>
      <c r="H125" s="19">
        <f>(F125/12)*12</f>
        <v>1412</v>
      </c>
      <c r="I125" s="19">
        <f>+(37.5)*12</f>
        <v>450</v>
      </c>
      <c r="J125" s="19">
        <v>0</v>
      </c>
      <c r="K125" s="19">
        <v>0</v>
      </c>
      <c r="L125" s="19">
        <f t="shared" si="16"/>
        <v>1862</v>
      </c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</row>
    <row r="126" spans="1:23" s="22" customFormat="1" ht="45.75" customHeight="1" x14ac:dyDescent="0.25">
      <c r="A126" s="20">
        <v>125</v>
      </c>
      <c r="B126" s="19" t="s">
        <v>62</v>
      </c>
      <c r="C126" s="19" t="s">
        <v>141</v>
      </c>
      <c r="D126" s="19" t="s">
        <v>144</v>
      </c>
      <c r="E126" s="19" t="s">
        <v>151</v>
      </c>
      <c r="F126" s="19">
        <v>1676</v>
      </c>
      <c r="G126" s="19">
        <f t="shared" si="15"/>
        <v>20112</v>
      </c>
      <c r="H126" s="19">
        <f>(F126/12)*12</f>
        <v>1676</v>
      </c>
      <c r="I126" s="19">
        <f>+(37.5)*12</f>
        <v>450</v>
      </c>
      <c r="J126" s="19">
        <v>0</v>
      </c>
      <c r="K126" s="19">
        <v>0</v>
      </c>
      <c r="L126" s="19">
        <f t="shared" si="16"/>
        <v>2126</v>
      </c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</row>
    <row r="127" spans="1:23" s="22" customFormat="1" ht="45.75" customHeight="1" x14ac:dyDescent="0.25">
      <c r="A127" s="20">
        <v>126</v>
      </c>
      <c r="B127" s="19" t="s">
        <v>116</v>
      </c>
      <c r="C127" s="19" t="s">
        <v>141</v>
      </c>
      <c r="D127" s="19" t="s">
        <v>144</v>
      </c>
      <c r="E127" s="19" t="s">
        <v>150</v>
      </c>
      <c r="F127" s="19">
        <v>2418</v>
      </c>
      <c r="G127" s="19">
        <f>F127*12</f>
        <v>29016</v>
      </c>
      <c r="H127" s="19">
        <f>(F127/12)*6</f>
        <v>1209</v>
      </c>
      <c r="I127" s="19">
        <f>+(37.5)*6</f>
        <v>225</v>
      </c>
      <c r="J127" s="19">
        <v>0</v>
      </c>
      <c r="K127" s="19">
        <v>0</v>
      </c>
      <c r="L127" s="19">
        <f t="shared" si="16"/>
        <v>1434</v>
      </c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</row>
    <row r="128" spans="1:23" s="22" customFormat="1" ht="45.75" customHeight="1" x14ac:dyDescent="0.25">
      <c r="A128" s="20">
        <v>127</v>
      </c>
      <c r="B128" s="19" t="s">
        <v>49</v>
      </c>
      <c r="C128" s="19" t="s">
        <v>141</v>
      </c>
      <c r="D128" s="19" t="s">
        <v>143</v>
      </c>
      <c r="E128" s="19" t="s">
        <v>147</v>
      </c>
      <c r="F128" s="19">
        <v>817</v>
      </c>
      <c r="G128" s="19">
        <f t="shared" ref="G128:G189" si="22">F128*12</f>
        <v>9804</v>
      </c>
      <c r="H128" s="19">
        <f>(F128/12)*12</f>
        <v>817</v>
      </c>
      <c r="I128" s="19">
        <f>+(37.5)*12</f>
        <v>450</v>
      </c>
      <c r="J128" s="19">
        <v>0</v>
      </c>
      <c r="K128" s="19">
        <v>0</v>
      </c>
      <c r="L128" s="19">
        <f t="shared" si="16"/>
        <v>1267</v>
      </c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</row>
    <row r="129" spans="1:23" s="22" customFormat="1" ht="45.75" customHeight="1" x14ac:dyDescent="0.25">
      <c r="A129" s="20">
        <v>128</v>
      </c>
      <c r="B129" s="19" t="s">
        <v>85</v>
      </c>
      <c r="C129" s="19" t="s">
        <v>141</v>
      </c>
      <c r="D129" s="19" t="s">
        <v>144</v>
      </c>
      <c r="E129" s="19" t="s">
        <v>149</v>
      </c>
      <c r="F129" s="19">
        <v>1212</v>
      </c>
      <c r="G129" s="19">
        <f t="shared" si="22"/>
        <v>14544</v>
      </c>
      <c r="H129" s="19">
        <f>(F129/12)*12</f>
        <v>1212</v>
      </c>
      <c r="I129" s="19">
        <f>+(37.5)*12</f>
        <v>450</v>
      </c>
      <c r="J129" s="19">
        <v>0</v>
      </c>
      <c r="K129" s="19">
        <v>0</v>
      </c>
      <c r="L129" s="19">
        <f t="shared" ref="L129:L192" si="23">H129+I129+J129+K129</f>
        <v>1662</v>
      </c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</row>
    <row r="130" spans="1:23" s="22" customFormat="1" ht="45.75" customHeight="1" x14ac:dyDescent="0.25">
      <c r="A130" s="20">
        <v>129</v>
      </c>
      <c r="B130" s="19" t="s">
        <v>94</v>
      </c>
      <c r="C130" s="19" t="s">
        <v>141</v>
      </c>
      <c r="D130" s="19" t="s">
        <v>144</v>
      </c>
      <c r="E130" s="19" t="s">
        <v>152</v>
      </c>
      <c r="F130" s="19">
        <v>1141.3</v>
      </c>
      <c r="G130" s="19">
        <f t="shared" si="22"/>
        <v>13695.599999999999</v>
      </c>
      <c r="H130" s="19">
        <f>(F130/12)*12</f>
        <v>1141.3</v>
      </c>
      <c r="I130" s="19">
        <f>+(37.5)*12</f>
        <v>450</v>
      </c>
      <c r="J130" s="19">
        <v>0</v>
      </c>
      <c r="K130" s="19">
        <v>0</v>
      </c>
      <c r="L130" s="19">
        <f t="shared" si="23"/>
        <v>1591.3</v>
      </c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</row>
    <row r="131" spans="1:23" s="22" customFormat="1" ht="45.75" customHeight="1" x14ac:dyDescent="0.25">
      <c r="A131" s="20">
        <v>130</v>
      </c>
      <c r="B131" s="19" t="s">
        <v>62</v>
      </c>
      <c r="C131" s="19" t="s">
        <v>141</v>
      </c>
      <c r="D131" s="19" t="s">
        <v>144</v>
      </c>
      <c r="E131" s="19" t="s">
        <v>151</v>
      </c>
      <c r="F131" s="19">
        <v>1676</v>
      </c>
      <c r="G131" s="19">
        <f t="shared" si="22"/>
        <v>20112</v>
      </c>
      <c r="H131" s="19">
        <f>(F131/12)*8</f>
        <v>1117.3333333333333</v>
      </c>
      <c r="I131" s="19">
        <f>+(37.5)*8</f>
        <v>300</v>
      </c>
      <c r="J131" s="19">
        <v>0</v>
      </c>
      <c r="K131" s="19">
        <v>692</v>
      </c>
      <c r="L131" s="19">
        <f>H131+I131+J131+K131</f>
        <v>2109.333333333333</v>
      </c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</row>
    <row r="132" spans="1:23" s="22" customFormat="1" ht="45.75" customHeight="1" x14ac:dyDescent="0.25">
      <c r="A132" s="20">
        <v>131</v>
      </c>
      <c r="B132" s="19" t="s">
        <v>71</v>
      </c>
      <c r="C132" s="19" t="s">
        <v>141</v>
      </c>
      <c r="D132" s="19" t="s">
        <v>144</v>
      </c>
      <c r="E132" s="19" t="s">
        <v>148</v>
      </c>
      <c r="F132" s="19">
        <v>1412</v>
      </c>
      <c r="G132" s="19">
        <f t="shared" si="22"/>
        <v>16944</v>
      </c>
      <c r="H132" s="19">
        <f>(F132/12)*12</f>
        <v>1412</v>
      </c>
      <c r="I132" s="19">
        <f>+(37.5)*12</f>
        <v>450</v>
      </c>
      <c r="J132" s="19">
        <v>0</v>
      </c>
      <c r="K132" s="19">
        <v>0</v>
      </c>
      <c r="L132" s="19">
        <f t="shared" si="23"/>
        <v>1862</v>
      </c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</row>
    <row r="133" spans="1:23" s="22" customFormat="1" ht="45.75" customHeight="1" x14ac:dyDescent="0.25">
      <c r="A133" s="20">
        <v>132</v>
      </c>
      <c r="B133" s="19" t="s">
        <v>117</v>
      </c>
      <c r="C133" s="19" t="s">
        <v>141</v>
      </c>
      <c r="D133" s="19" t="s">
        <v>143</v>
      </c>
      <c r="E133" s="19" t="s">
        <v>147</v>
      </c>
      <c r="F133" s="19">
        <v>817</v>
      </c>
      <c r="G133" s="19">
        <f>F133*12</f>
        <v>9804</v>
      </c>
      <c r="H133" s="19">
        <f>(F133/12)*5</f>
        <v>340.41666666666663</v>
      </c>
      <c r="I133" s="19">
        <f>+(37.5)*5</f>
        <v>187.5</v>
      </c>
      <c r="J133" s="19">
        <v>0</v>
      </c>
      <c r="K133" s="19">
        <v>0</v>
      </c>
      <c r="L133" s="19">
        <f t="shared" si="23"/>
        <v>527.91666666666663</v>
      </c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</row>
    <row r="134" spans="1:23" s="22" customFormat="1" ht="45.75" customHeight="1" x14ac:dyDescent="0.25">
      <c r="A134" s="20">
        <v>133</v>
      </c>
      <c r="B134" s="19" t="s">
        <v>91</v>
      </c>
      <c r="C134" s="19" t="s">
        <v>141</v>
      </c>
      <c r="D134" s="23" t="s">
        <v>143</v>
      </c>
      <c r="E134" s="19" t="s">
        <v>151</v>
      </c>
      <c r="F134" s="19">
        <v>1676</v>
      </c>
      <c r="G134" s="19">
        <f t="shared" si="22"/>
        <v>20112</v>
      </c>
      <c r="H134" s="19">
        <f>(F134/12)*10</f>
        <v>1396.6666666666665</v>
      </c>
      <c r="I134" s="19">
        <f>+(37.5)*10</f>
        <v>375</v>
      </c>
      <c r="J134" s="19">
        <v>0</v>
      </c>
      <c r="K134" s="19">
        <v>0</v>
      </c>
      <c r="L134" s="19">
        <f t="shared" si="23"/>
        <v>1771.6666666666665</v>
      </c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</row>
    <row r="135" spans="1:23" s="22" customFormat="1" ht="45.75" customHeight="1" x14ac:dyDescent="0.25">
      <c r="A135" s="20">
        <v>134</v>
      </c>
      <c r="B135" s="19" t="s">
        <v>118</v>
      </c>
      <c r="C135" s="19" t="s">
        <v>141</v>
      </c>
      <c r="D135" s="19" t="s">
        <v>146</v>
      </c>
      <c r="E135" s="19" t="s">
        <v>149</v>
      </c>
      <c r="F135" s="19">
        <v>1212</v>
      </c>
      <c r="G135" s="19">
        <f>F135*12</f>
        <v>14544</v>
      </c>
      <c r="H135" s="19">
        <f>(F135/12)*7</f>
        <v>707</v>
      </c>
      <c r="I135" s="19">
        <f>+(37.5)*7</f>
        <v>262.5</v>
      </c>
      <c r="J135" s="19">
        <v>0</v>
      </c>
      <c r="K135" s="19">
        <v>0</v>
      </c>
      <c r="L135" s="19">
        <f t="shared" si="23"/>
        <v>969.5</v>
      </c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</row>
    <row r="136" spans="1:23" s="22" customFormat="1" ht="45.75" customHeight="1" x14ac:dyDescent="0.25">
      <c r="A136" s="20">
        <v>135</v>
      </c>
      <c r="B136" s="19" t="s">
        <v>86</v>
      </c>
      <c r="C136" s="19" t="s">
        <v>141</v>
      </c>
      <c r="D136" s="19" t="s">
        <v>144</v>
      </c>
      <c r="E136" s="19" t="s">
        <v>156</v>
      </c>
      <c r="F136" s="19">
        <v>3247</v>
      </c>
      <c r="G136" s="19">
        <f>F136*12</f>
        <v>38964</v>
      </c>
      <c r="H136" s="19">
        <f>(F136/12)*7</f>
        <v>1894.0833333333333</v>
      </c>
      <c r="I136" s="19">
        <f>+(37.5)*7</f>
        <v>262.5</v>
      </c>
      <c r="J136" s="19">
        <v>0</v>
      </c>
      <c r="K136" s="19">
        <v>0</v>
      </c>
      <c r="L136" s="19">
        <f t="shared" si="23"/>
        <v>2156.583333333333</v>
      </c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</row>
    <row r="137" spans="1:23" s="22" customFormat="1" ht="45.75" customHeight="1" x14ac:dyDescent="0.25">
      <c r="A137" s="20">
        <v>136</v>
      </c>
      <c r="B137" s="19" t="s">
        <v>71</v>
      </c>
      <c r="C137" s="19" t="s">
        <v>141</v>
      </c>
      <c r="D137" s="19" t="s">
        <v>144</v>
      </c>
      <c r="E137" s="19" t="s">
        <v>148</v>
      </c>
      <c r="F137" s="19">
        <v>1412</v>
      </c>
      <c r="G137" s="19">
        <f t="shared" si="22"/>
        <v>16944</v>
      </c>
      <c r="H137" s="19">
        <f>(F137/12)*12</f>
        <v>1412</v>
      </c>
      <c r="I137" s="19">
        <f>+(37.5)*12</f>
        <v>450</v>
      </c>
      <c r="J137" s="19">
        <v>0</v>
      </c>
      <c r="K137" s="19">
        <v>0</v>
      </c>
      <c r="L137" s="19">
        <f t="shared" si="23"/>
        <v>1862</v>
      </c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</row>
    <row r="138" spans="1:23" s="22" customFormat="1" ht="45.75" customHeight="1" x14ac:dyDescent="0.25">
      <c r="A138" s="20">
        <v>137</v>
      </c>
      <c r="B138" s="19" t="s">
        <v>59</v>
      </c>
      <c r="C138" s="19" t="s">
        <v>142</v>
      </c>
      <c r="D138" s="19" t="s">
        <v>145</v>
      </c>
      <c r="E138" s="19" t="s">
        <v>142</v>
      </c>
      <c r="F138" s="19">
        <v>600</v>
      </c>
      <c r="G138" s="19">
        <f t="shared" si="22"/>
        <v>7200</v>
      </c>
      <c r="H138" s="19">
        <f>(F138/12)*12</f>
        <v>600</v>
      </c>
      <c r="I138" s="19">
        <f>+(37.5)*12</f>
        <v>450</v>
      </c>
      <c r="J138" s="19">
        <v>0</v>
      </c>
      <c r="K138" s="19">
        <v>0</v>
      </c>
      <c r="L138" s="19">
        <f t="shared" si="23"/>
        <v>1050</v>
      </c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</row>
    <row r="139" spans="1:23" s="22" customFormat="1" ht="45.75" customHeight="1" x14ac:dyDescent="0.25">
      <c r="A139" s="20">
        <v>138</v>
      </c>
      <c r="B139" s="19" t="s">
        <v>119</v>
      </c>
      <c r="C139" s="19" t="s">
        <v>141</v>
      </c>
      <c r="D139" s="19" t="s">
        <v>144</v>
      </c>
      <c r="E139" s="19" t="s">
        <v>151</v>
      </c>
      <c r="F139" s="19">
        <v>1676</v>
      </c>
      <c r="G139" s="19">
        <f t="shared" si="22"/>
        <v>20112</v>
      </c>
      <c r="H139" s="19">
        <f>(F139/12)*12</f>
        <v>1676</v>
      </c>
      <c r="I139" s="19">
        <f>+(37.5)*12</f>
        <v>450</v>
      </c>
      <c r="J139" s="19">
        <v>0</v>
      </c>
      <c r="K139" s="19">
        <v>0</v>
      </c>
      <c r="L139" s="19">
        <f t="shared" si="23"/>
        <v>2126</v>
      </c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</row>
    <row r="140" spans="1:23" s="22" customFormat="1" ht="45.75" customHeight="1" x14ac:dyDescent="0.25">
      <c r="A140" s="20">
        <v>139</v>
      </c>
      <c r="B140" s="19" t="s">
        <v>59</v>
      </c>
      <c r="C140" s="19" t="s">
        <v>142</v>
      </c>
      <c r="D140" s="19" t="s">
        <v>145</v>
      </c>
      <c r="E140" s="19" t="s">
        <v>142</v>
      </c>
      <c r="F140" s="19">
        <v>596</v>
      </c>
      <c r="G140" s="19">
        <f t="shared" ref="G140" si="24">F140*12</f>
        <v>7152</v>
      </c>
      <c r="H140" s="19">
        <f>(F140/12)*3</f>
        <v>149</v>
      </c>
      <c r="I140" s="19">
        <f>+(37.5)*3</f>
        <v>112.5</v>
      </c>
      <c r="J140" s="19">
        <v>88.37</v>
      </c>
      <c r="K140" s="19">
        <v>0</v>
      </c>
      <c r="L140" s="19">
        <f t="shared" ref="L140" si="25">H140+I140+J140+K140</f>
        <v>349.87</v>
      </c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</row>
    <row r="141" spans="1:23" s="22" customFormat="1" ht="45.75" customHeight="1" x14ac:dyDescent="0.25">
      <c r="A141" s="20">
        <v>140</v>
      </c>
      <c r="B141" s="19" t="s">
        <v>59</v>
      </c>
      <c r="C141" s="19" t="s">
        <v>142</v>
      </c>
      <c r="D141" s="19" t="s">
        <v>145</v>
      </c>
      <c r="E141" s="19" t="s">
        <v>142</v>
      </c>
      <c r="F141" s="19">
        <v>818</v>
      </c>
      <c r="G141" s="19">
        <f t="shared" si="22"/>
        <v>9816</v>
      </c>
      <c r="H141" s="19">
        <f>(F141/12)*12</f>
        <v>818</v>
      </c>
      <c r="I141" s="19">
        <f>+(37.5)*12</f>
        <v>450</v>
      </c>
      <c r="J141" s="19">
        <v>196.83</v>
      </c>
      <c r="K141" s="19">
        <v>0</v>
      </c>
      <c r="L141" s="19">
        <f t="shared" si="23"/>
        <v>1464.83</v>
      </c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</row>
    <row r="142" spans="1:23" s="22" customFormat="1" ht="45.75" customHeight="1" x14ac:dyDescent="0.25">
      <c r="A142" s="20">
        <v>141</v>
      </c>
      <c r="B142" s="19" t="s">
        <v>59</v>
      </c>
      <c r="C142" s="19" t="s">
        <v>142</v>
      </c>
      <c r="D142" s="19" t="s">
        <v>145</v>
      </c>
      <c r="E142" s="19" t="s">
        <v>142</v>
      </c>
      <c r="F142" s="19">
        <v>596</v>
      </c>
      <c r="G142" s="19">
        <f t="shared" si="22"/>
        <v>7152</v>
      </c>
      <c r="H142" s="19">
        <f>(F142/12)*12</f>
        <v>596</v>
      </c>
      <c r="I142" s="19">
        <f>+(37.5)*12</f>
        <v>450</v>
      </c>
      <c r="J142" s="19">
        <v>107.71</v>
      </c>
      <c r="K142" s="19">
        <v>0</v>
      </c>
      <c r="L142" s="19">
        <f t="shared" si="23"/>
        <v>1153.71</v>
      </c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</row>
    <row r="143" spans="1:23" s="22" customFormat="1" ht="45.75" customHeight="1" x14ac:dyDescent="0.25">
      <c r="A143" s="20">
        <v>142</v>
      </c>
      <c r="B143" s="19" t="s">
        <v>99</v>
      </c>
      <c r="C143" s="19" t="s">
        <v>141</v>
      </c>
      <c r="D143" s="19" t="s">
        <v>144</v>
      </c>
      <c r="E143" s="19" t="s">
        <v>153</v>
      </c>
      <c r="F143" s="19">
        <v>733</v>
      </c>
      <c r="G143" s="19">
        <f>F143*12</f>
        <v>8796</v>
      </c>
      <c r="H143" s="19">
        <f>(F143/12)*2</f>
        <v>122.16666666666667</v>
      </c>
      <c r="I143" s="19">
        <f>+(37.5)*2</f>
        <v>75</v>
      </c>
      <c r="J143" s="19">
        <v>0</v>
      </c>
      <c r="K143" s="19">
        <v>0</v>
      </c>
      <c r="L143" s="19">
        <f t="shared" si="23"/>
        <v>197.16666666666669</v>
      </c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</row>
    <row r="144" spans="1:23" s="22" customFormat="1" ht="45.75" customHeight="1" x14ac:dyDescent="0.25">
      <c r="A144" s="20">
        <v>143</v>
      </c>
      <c r="B144" s="19" t="s">
        <v>120</v>
      </c>
      <c r="C144" s="19" t="s">
        <v>141</v>
      </c>
      <c r="D144" s="19" t="s">
        <v>144</v>
      </c>
      <c r="E144" s="19" t="s">
        <v>151</v>
      </c>
      <c r="F144" s="19">
        <v>1676</v>
      </c>
      <c r="G144" s="19">
        <f t="shared" si="22"/>
        <v>20112</v>
      </c>
      <c r="H144" s="19">
        <f>(F144/12)*12</f>
        <v>1676</v>
      </c>
      <c r="I144" s="19">
        <f>+(37.5)*12</f>
        <v>450</v>
      </c>
      <c r="J144" s="19">
        <v>0</v>
      </c>
      <c r="K144" s="19">
        <v>0</v>
      </c>
      <c r="L144" s="19">
        <f t="shared" si="23"/>
        <v>2126</v>
      </c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</row>
    <row r="145" spans="1:23" s="22" customFormat="1" ht="45.75" customHeight="1" x14ac:dyDescent="0.25">
      <c r="A145" s="20">
        <v>144</v>
      </c>
      <c r="B145" s="19" t="s">
        <v>121</v>
      </c>
      <c r="C145" s="19" t="s">
        <v>141</v>
      </c>
      <c r="D145" s="19" t="s">
        <v>144</v>
      </c>
      <c r="E145" s="19" t="s">
        <v>159</v>
      </c>
      <c r="F145" s="19">
        <v>675</v>
      </c>
      <c r="G145" s="19">
        <f t="shared" si="22"/>
        <v>8100</v>
      </c>
      <c r="H145" s="19">
        <f>(F145/12)*12</f>
        <v>675</v>
      </c>
      <c r="I145" s="19">
        <f>+(37.5)*12</f>
        <v>450</v>
      </c>
      <c r="J145" s="19">
        <v>0</v>
      </c>
      <c r="K145" s="19">
        <v>0</v>
      </c>
      <c r="L145" s="19">
        <f t="shared" si="23"/>
        <v>1125</v>
      </c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</row>
    <row r="146" spans="1:23" s="22" customFormat="1" ht="45.75" customHeight="1" x14ac:dyDescent="0.25">
      <c r="A146" s="20">
        <v>145</v>
      </c>
      <c r="B146" s="19" t="s">
        <v>75</v>
      </c>
      <c r="C146" s="19" t="s">
        <v>141</v>
      </c>
      <c r="D146" s="19" t="s">
        <v>144</v>
      </c>
      <c r="E146" s="19" t="s">
        <v>151</v>
      </c>
      <c r="F146" s="19">
        <v>1676</v>
      </c>
      <c r="G146" s="19">
        <f t="shared" si="22"/>
        <v>20112</v>
      </c>
      <c r="H146" s="19">
        <f>(F146/12)*12</f>
        <v>1676</v>
      </c>
      <c r="I146" s="19">
        <f>+(37.5)*12</f>
        <v>450</v>
      </c>
      <c r="J146" s="19">
        <v>0</v>
      </c>
      <c r="K146" s="19">
        <v>0</v>
      </c>
      <c r="L146" s="19">
        <f t="shared" si="23"/>
        <v>2126</v>
      </c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</row>
    <row r="147" spans="1:23" s="22" customFormat="1" ht="45.75" customHeight="1" x14ac:dyDescent="0.25">
      <c r="A147" s="20">
        <v>146</v>
      </c>
      <c r="B147" s="19" t="s">
        <v>75</v>
      </c>
      <c r="C147" s="19" t="s">
        <v>141</v>
      </c>
      <c r="D147" s="19" t="s">
        <v>144</v>
      </c>
      <c r="E147" s="19" t="s">
        <v>151</v>
      </c>
      <c r="F147" s="19">
        <v>1676</v>
      </c>
      <c r="G147" s="19">
        <f t="shared" si="22"/>
        <v>20112</v>
      </c>
      <c r="H147" s="19">
        <f>(F147/12)*12</f>
        <v>1676</v>
      </c>
      <c r="I147" s="19">
        <f>+(37.5)*12</f>
        <v>450</v>
      </c>
      <c r="J147" s="19">
        <v>0</v>
      </c>
      <c r="K147" s="19">
        <v>0</v>
      </c>
      <c r="L147" s="19">
        <f t="shared" si="23"/>
        <v>2126</v>
      </c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</row>
    <row r="148" spans="1:23" s="22" customFormat="1" ht="45.75" customHeight="1" x14ac:dyDescent="0.25">
      <c r="A148" s="20">
        <v>147</v>
      </c>
      <c r="B148" s="19" t="s">
        <v>53</v>
      </c>
      <c r="C148" s="19" t="s">
        <v>141</v>
      </c>
      <c r="D148" s="23" t="s">
        <v>143</v>
      </c>
      <c r="E148" s="19" t="s">
        <v>147</v>
      </c>
      <c r="F148" s="19">
        <v>817</v>
      </c>
      <c r="G148" s="19">
        <f t="shared" si="22"/>
        <v>9804</v>
      </c>
      <c r="H148" s="19">
        <f>(F148/12)*6</f>
        <v>408.5</v>
      </c>
      <c r="I148" s="19">
        <f>+(37.5)*6</f>
        <v>225</v>
      </c>
      <c r="J148" s="19">
        <v>0</v>
      </c>
      <c r="K148" s="19">
        <v>0</v>
      </c>
      <c r="L148" s="19">
        <f t="shared" si="23"/>
        <v>633.5</v>
      </c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</row>
    <row r="149" spans="1:23" s="22" customFormat="1" ht="45.75" customHeight="1" x14ac:dyDescent="0.25">
      <c r="A149" s="20">
        <v>148</v>
      </c>
      <c r="B149" s="19" t="s">
        <v>55</v>
      </c>
      <c r="C149" s="19" t="s">
        <v>141</v>
      </c>
      <c r="D149" s="19" t="s">
        <v>144</v>
      </c>
      <c r="E149" s="19" t="s">
        <v>151</v>
      </c>
      <c r="F149" s="19">
        <v>1676</v>
      </c>
      <c r="G149" s="19">
        <f t="shared" si="22"/>
        <v>20112</v>
      </c>
      <c r="H149" s="19">
        <f>(F149/12)*12</f>
        <v>1676</v>
      </c>
      <c r="I149" s="19">
        <f>+(37.5)*12</f>
        <v>450</v>
      </c>
      <c r="J149" s="19">
        <v>0</v>
      </c>
      <c r="K149" s="19">
        <v>74.2</v>
      </c>
      <c r="L149" s="19">
        <f t="shared" si="23"/>
        <v>2200.1999999999998</v>
      </c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</row>
    <row r="150" spans="1:23" s="22" customFormat="1" ht="45.75" customHeight="1" x14ac:dyDescent="0.25">
      <c r="A150" s="20">
        <v>149</v>
      </c>
      <c r="B150" s="19" t="s">
        <v>51</v>
      </c>
      <c r="C150" s="19" t="s">
        <v>141</v>
      </c>
      <c r="D150" s="19" t="s">
        <v>144</v>
      </c>
      <c r="E150" s="19" t="s">
        <v>151</v>
      </c>
      <c r="F150" s="19">
        <v>1676</v>
      </c>
      <c r="G150" s="19">
        <f>F150*12</f>
        <v>20112</v>
      </c>
      <c r="H150" s="19">
        <f>(F150/12)*12</f>
        <v>1676</v>
      </c>
      <c r="I150" s="19">
        <f>+(37.5)*12</f>
        <v>450</v>
      </c>
      <c r="J150" s="19">
        <v>0</v>
      </c>
      <c r="K150" s="19">
        <v>1571</v>
      </c>
      <c r="L150" s="19">
        <f t="shared" si="23"/>
        <v>3697</v>
      </c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</row>
    <row r="151" spans="1:23" s="22" customFormat="1" ht="45.75" customHeight="1" x14ac:dyDescent="0.25">
      <c r="A151" s="20">
        <v>150</v>
      </c>
      <c r="B151" s="19" t="s">
        <v>122</v>
      </c>
      <c r="C151" s="19" t="s">
        <v>141</v>
      </c>
      <c r="D151" s="19" t="s">
        <v>144</v>
      </c>
      <c r="E151" s="19" t="s">
        <v>156</v>
      </c>
      <c r="F151" s="19">
        <v>3247</v>
      </c>
      <c r="G151" s="19">
        <f>F151*12</f>
        <v>38964</v>
      </c>
      <c r="H151" s="19">
        <f>(F151/12)*6</f>
        <v>1623.5</v>
      </c>
      <c r="I151" s="19">
        <f>+(37.5)*6</f>
        <v>225</v>
      </c>
      <c r="J151" s="19">
        <v>0</v>
      </c>
      <c r="K151" s="19">
        <v>0</v>
      </c>
      <c r="L151" s="19">
        <f t="shared" si="23"/>
        <v>1848.5</v>
      </c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</row>
    <row r="152" spans="1:23" s="22" customFormat="1" ht="45.75" customHeight="1" x14ac:dyDescent="0.25">
      <c r="A152" s="20">
        <v>151</v>
      </c>
      <c r="B152" s="19" t="s">
        <v>168</v>
      </c>
      <c r="C152" s="19" t="s">
        <v>141</v>
      </c>
      <c r="D152" s="23" t="s">
        <v>143</v>
      </c>
      <c r="E152" s="19" t="s">
        <v>151</v>
      </c>
      <c r="F152" s="19">
        <v>1676</v>
      </c>
      <c r="G152" s="19">
        <f>F152*1</f>
        <v>1676</v>
      </c>
      <c r="H152" s="19">
        <f>(F152/12)*3</f>
        <v>419</v>
      </c>
      <c r="I152" s="19">
        <f>+(37.5)*3</f>
        <v>112.5</v>
      </c>
      <c r="J152" s="19">
        <v>0</v>
      </c>
      <c r="K152" s="19">
        <v>0</v>
      </c>
      <c r="L152" s="19">
        <f>H152+I152+J152+K152</f>
        <v>531.5</v>
      </c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</row>
    <row r="153" spans="1:23" s="22" customFormat="1" ht="45.75" customHeight="1" x14ac:dyDescent="0.25">
      <c r="A153" s="20">
        <v>152</v>
      </c>
      <c r="B153" s="19" t="s">
        <v>50</v>
      </c>
      <c r="C153" s="19" t="s">
        <v>142</v>
      </c>
      <c r="D153" s="19" t="s">
        <v>145</v>
      </c>
      <c r="E153" s="19" t="s">
        <v>142</v>
      </c>
      <c r="F153" s="19">
        <v>561</v>
      </c>
      <c r="G153" s="19">
        <f t="shared" si="22"/>
        <v>6732</v>
      </c>
      <c r="H153" s="19">
        <f>(F153/12)*12</f>
        <v>561</v>
      </c>
      <c r="I153" s="19">
        <f>+(37.5)*12</f>
        <v>450</v>
      </c>
      <c r="J153" s="19">
        <v>0</v>
      </c>
      <c r="K153" s="19">
        <v>0</v>
      </c>
      <c r="L153" s="19">
        <f t="shared" si="23"/>
        <v>1011</v>
      </c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</row>
    <row r="154" spans="1:23" s="22" customFormat="1" ht="45.75" customHeight="1" x14ac:dyDescent="0.25">
      <c r="A154" s="20">
        <v>153</v>
      </c>
      <c r="B154" s="19" t="s">
        <v>70</v>
      </c>
      <c r="C154" s="19" t="s">
        <v>141</v>
      </c>
      <c r="D154" s="19" t="s">
        <v>144</v>
      </c>
      <c r="E154" s="19" t="s">
        <v>151</v>
      </c>
      <c r="F154" s="19">
        <v>1676</v>
      </c>
      <c r="G154" s="19">
        <f t="shared" si="22"/>
        <v>20112</v>
      </c>
      <c r="H154" s="19">
        <f>(F154/12)*12</f>
        <v>1676</v>
      </c>
      <c r="I154" s="19">
        <f>+(37.5)*12</f>
        <v>450</v>
      </c>
      <c r="J154" s="19">
        <v>0</v>
      </c>
      <c r="K154" s="19">
        <v>0</v>
      </c>
      <c r="L154" s="19">
        <f t="shared" si="23"/>
        <v>2126</v>
      </c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</row>
    <row r="155" spans="1:23" s="22" customFormat="1" ht="45.75" customHeight="1" x14ac:dyDescent="0.25">
      <c r="A155" s="20">
        <v>154</v>
      </c>
      <c r="B155" s="19" t="s">
        <v>123</v>
      </c>
      <c r="C155" s="19" t="s">
        <v>142</v>
      </c>
      <c r="D155" s="19" t="s">
        <v>145</v>
      </c>
      <c r="E155" s="19" t="s">
        <v>142</v>
      </c>
      <c r="F155" s="19">
        <v>596</v>
      </c>
      <c r="G155" s="19">
        <f t="shared" si="22"/>
        <v>7152</v>
      </c>
      <c r="H155" s="19">
        <f>(F155/12)*12</f>
        <v>596</v>
      </c>
      <c r="I155" s="19">
        <f>+(37.5)*12</f>
        <v>450</v>
      </c>
      <c r="J155" s="19">
        <v>0</v>
      </c>
      <c r="K155" s="19">
        <v>0</v>
      </c>
      <c r="L155" s="19">
        <f t="shared" si="23"/>
        <v>1046</v>
      </c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</row>
    <row r="156" spans="1:23" s="22" customFormat="1" ht="45.75" customHeight="1" x14ac:dyDescent="0.25">
      <c r="A156" s="20">
        <v>155</v>
      </c>
      <c r="B156" s="19" t="s">
        <v>100</v>
      </c>
      <c r="C156" s="19" t="s">
        <v>141</v>
      </c>
      <c r="D156" s="19" t="s">
        <v>144</v>
      </c>
      <c r="E156" s="19" t="s">
        <v>149</v>
      </c>
      <c r="F156" s="19">
        <v>1212</v>
      </c>
      <c r="G156" s="19">
        <f t="shared" si="22"/>
        <v>14544</v>
      </c>
      <c r="H156" s="19">
        <f>(F156/12)*12</f>
        <v>1212</v>
      </c>
      <c r="I156" s="19">
        <f>+(37.5)*12</f>
        <v>450</v>
      </c>
      <c r="J156" s="19">
        <v>0</v>
      </c>
      <c r="K156" s="19">
        <v>0</v>
      </c>
      <c r="L156" s="19">
        <f t="shared" si="23"/>
        <v>1662</v>
      </c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</row>
    <row r="157" spans="1:23" s="22" customFormat="1" ht="45.75" customHeight="1" x14ac:dyDescent="0.25">
      <c r="A157" s="20">
        <v>156</v>
      </c>
      <c r="B157" s="19" t="s">
        <v>89</v>
      </c>
      <c r="C157" s="19" t="s">
        <v>141</v>
      </c>
      <c r="D157" s="23" t="s">
        <v>143</v>
      </c>
      <c r="E157" s="19" t="s">
        <v>151</v>
      </c>
      <c r="F157" s="19">
        <v>1676</v>
      </c>
      <c r="G157" s="19">
        <f t="shared" si="22"/>
        <v>20112</v>
      </c>
      <c r="H157" s="19">
        <f>(F157/12)*8</f>
        <v>1117.3333333333333</v>
      </c>
      <c r="I157" s="19">
        <f>+(37.5)*8</f>
        <v>300</v>
      </c>
      <c r="J157" s="19">
        <v>0</v>
      </c>
      <c r="K157" s="19">
        <v>0</v>
      </c>
      <c r="L157" s="19">
        <f t="shared" si="23"/>
        <v>1417.3333333333333</v>
      </c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</row>
    <row r="158" spans="1:23" s="22" customFormat="1" ht="45.75" customHeight="1" x14ac:dyDescent="0.25">
      <c r="A158" s="20">
        <v>157</v>
      </c>
      <c r="B158" s="19" t="s">
        <v>123</v>
      </c>
      <c r="C158" s="19" t="s">
        <v>142</v>
      </c>
      <c r="D158" s="19" t="s">
        <v>145</v>
      </c>
      <c r="E158" s="19" t="s">
        <v>142</v>
      </c>
      <c r="F158" s="19">
        <v>596</v>
      </c>
      <c r="G158" s="19">
        <f t="shared" si="22"/>
        <v>7152</v>
      </c>
      <c r="H158" s="19">
        <f>(F158/12)*3</f>
        <v>149</v>
      </c>
      <c r="I158" s="19">
        <f>+(37.5)*3</f>
        <v>112.5</v>
      </c>
      <c r="J158" s="19">
        <v>15.52</v>
      </c>
      <c r="K158" s="19">
        <v>0</v>
      </c>
      <c r="L158" s="19">
        <f>H158+I158+J158+K158</f>
        <v>277.02</v>
      </c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</row>
    <row r="159" spans="1:23" s="22" customFormat="1" ht="45.75" customHeight="1" x14ac:dyDescent="0.25">
      <c r="A159" s="20">
        <v>158</v>
      </c>
      <c r="B159" s="19" t="s">
        <v>114</v>
      </c>
      <c r="C159" s="19" t="s">
        <v>141</v>
      </c>
      <c r="D159" s="19" t="s">
        <v>144</v>
      </c>
      <c r="E159" s="19" t="s">
        <v>151</v>
      </c>
      <c r="F159" s="19">
        <v>2100</v>
      </c>
      <c r="G159" s="19">
        <f t="shared" si="22"/>
        <v>25200</v>
      </c>
      <c r="H159" s="19">
        <f>(F159/12)*12</f>
        <v>2100</v>
      </c>
      <c r="I159" s="19">
        <f>+(37.5)*12</f>
        <v>450</v>
      </c>
      <c r="J159" s="19">
        <v>0</v>
      </c>
      <c r="K159" s="19">
        <v>0</v>
      </c>
      <c r="L159" s="19">
        <f t="shared" si="23"/>
        <v>2550</v>
      </c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</row>
    <row r="160" spans="1:23" s="22" customFormat="1" ht="45.75" customHeight="1" x14ac:dyDescent="0.25">
      <c r="A160" s="20">
        <v>159</v>
      </c>
      <c r="B160" s="19" t="s">
        <v>59</v>
      </c>
      <c r="C160" s="19" t="s">
        <v>142</v>
      </c>
      <c r="D160" s="19" t="s">
        <v>145</v>
      </c>
      <c r="E160" s="19" t="s">
        <v>142</v>
      </c>
      <c r="F160" s="19">
        <v>596</v>
      </c>
      <c r="G160" s="19">
        <f>F160*12</f>
        <v>7152</v>
      </c>
      <c r="H160" s="19">
        <f>(F160/12)*7</f>
        <v>347.66666666666663</v>
      </c>
      <c r="I160" s="19">
        <f>+(37.5)*7</f>
        <v>262.5</v>
      </c>
      <c r="J160" s="19">
        <v>213.38</v>
      </c>
      <c r="K160" s="19">
        <v>0</v>
      </c>
      <c r="L160" s="19">
        <f t="shared" si="23"/>
        <v>823.54666666666662</v>
      </c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</row>
    <row r="161" spans="1:23" s="22" customFormat="1" ht="45.75" customHeight="1" x14ac:dyDescent="0.25">
      <c r="A161" s="20">
        <v>160</v>
      </c>
      <c r="B161" s="19" t="s">
        <v>124</v>
      </c>
      <c r="C161" s="19" t="s">
        <v>141</v>
      </c>
      <c r="D161" s="19" t="s">
        <v>144</v>
      </c>
      <c r="E161" s="19" t="s">
        <v>147</v>
      </c>
      <c r="F161" s="19">
        <v>817</v>
      </c>
      <c r="G161" s="19">
        <f>F161*12</f>
        <v>9804</v>
      </c>
      <c r="H161" s="19">
        <f>(F161/12)*7</f>
        <v>476.58333333333331</v>
      </c>
      <c r="I161" s="19">
        <f>+(37.5)*7</f>
        <v>262.5</v>
      </c>
      <c r="J161" s="19">
        <v>24.47</v>
      </c>
      <c r="K161" s="19">
        <v>0</v>
      </c>
      <c r="L161" s="19">
        <f t="shared" si="23"/>
        <v>763.55333333333328</v>
      </c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</row>
    <row r="162" spans="1:23" s="22" customFormat="1" ht="45.75" customHeight="1" x14ac:dyDescent="0.25">
      <c r="A162" s="20">
        <v>161</v>
      </c>
      <c r="B162" s="19" t="s">
        <v>125</v>
      </c>
      <c r="C162" s="19" t="s">
        <v>141</v>
      </c>
      <c r="D162" s="19" t="s">
        <v>144</v>
      </c>
      <c r="E162" s="19" t="s">
        <v>149</v>
      </c>
      <c r="F162" s="19">
        <v>1212</v>
      </c>
      <c r="G162" s="19">
        <f t="shared" si="22"/>
        <v>14544</v>
      </c>
      <c r="H162" s="19">
        <f>(F162/12)*12</f>
        <v>1212</v>
      </c>
      <c r="I162" s="19">
        <f>+(37.5)*12</f>
        <v>450</v>
      </c>
      <c r="J162" s="19">
        <v>0</v>
      </c>
      <c r="K162" s="19">
        <v>0</v>
      </c>
      <c r="L162" s="19">
        <f t="shared" si="23"/>
        <v>1662</v>
      </c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</row>
    <row r="163" spans="1:23" s="22" customFormat="1" ht="45.75" customHeight="1" x14ac:dyDescent="0.25">
      <c r="A163" s="20">
        <v>162</v>
      </c>
      <c r="B163" s="19" t="s">
        <v>114</v>
      </c>
      <c r="C163" s="19" t="s">
        <v>141</v>
      </c>
      <c r="D163" s="19" t="s">
        <v>144</v>
      </c>
      <c r="E163" s="19" t="s">
        <v>151</v>
      </c>
      <c r="F163" s="19">
        <v>1676</v>
      </c>
      <c r="G163" s="19">
        <f t="shared" si="22"/>
        <v>20112</v>
      </c>
      <c r="H163" s="19">
        <f>(F163/12)*12</f>
        <v>1676</v>
      </c>
      <c r="I163" s="19">
        <f>+(37.5)*12</f>
        <v>450</v>
      </c>
      <c r="J163" s="19">
        <v>0</v>
      </c>
      <c r="K163" s="19">
        <v>0</v>
      </c>
      <c r="L163" s="19">
        <f t="shared" si="23"/>
        <v>2126</v>
      </c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</row>
    <row r="164" spans="1:23" s="22" customFormat="1" ht="45.75" customHeight="1" x14ac:dyDescent="0.25">
      <c r="A164" s="20">
        <v>163</v>
      </c>
      <c r="B164" s="19" t="s">
        <v>62</v>
      </c>
      <c r="C164" s="19" t="s">
        <v>141</v>
      </c>
      <c r="D164" s="19" t="s">
        <v>144</v>
      </c>
      <c r="E164" s="19" t="s">
        <v>151</v>
      </c>
      <c r="F164" s="19">
        <v>1676</v>
      </c>
      <c r="G164" s="19">
        <f t="shared" si="22"/>
        <v>20112</v>
      </c>
      <c r="H164" s="19">
        <f>(F164/12)*12</f>
        <v>1676</v>
      </c>
      <c r="I164" s="19">
        <f>+(37.5)*12</f>
        <v>450</v>
      </c>
      <c r="J164" s="19">
        <v>0</v>
      </c>
      <c r="K164" s="19">
        <v>692</v>
      </c>
      <c r="L164" s="19">
        <f t="shared" si="23"/>
        <v>2818</v>
      </c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</row>
    <row r="165" spans="1:23" s="22" customFormat="1" ht="45.75" customHeight="1" x14ac:dyDescent="0.25">
      <c r="A165" s="20">
        <v>164</v>
      </c>
      <c r="B165" s="19" t="s">
        <v>124</v>
      </c>
      <c r="C165" s="19" t="s">
        <v>141</v>
      </c>
      <c r="D165" s="19" t="s">
        <v>144</v>
      </c>
      <c r="E165" s="19" t="s">
        <v>147</v>
      </c>
      <c r="F165" s="19">
        <v>817</v>
      </c>
      <c r="G165" s="19">
        <f>F165*12</f>
        <v>9804</v>
      </c>
      <c r="H165" s="19">
        <f>(F165/12)*6</f>
        <v>408.5</v>
      </c>
      <c r="I165" s="19">
        <f>+(37.5)*6</f>
        <v>225</v>
      </c>
      <c r="J165" s="19">
        <v>0</v>
      </c>
      <c r="K165" s="19">
        <v>0</v>
      </c>
      <c r="L165" s="19">
        <f t="shared" si="23"/>
        <v>633.5</v>
      </c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</row>
    <row r="166" spans="1:23" s="22" customFormat="1" ht="45.75" customHeight="1" x14ac:dyDescent="0.25">
      <c r="A166" s="20">
        <v>165</v>
      </c>
      <c r="B166" s="19" t="s">
        <v>90</v>
      </c>
      <c r="C166" s="19" t="s">
        <v>141</v>
      </c>
      <c r="D166" s="19" t="s">
        <v>144</v>
      </c>
      <c r="E166" s="19" t="s">
        <v>157</v>
      </c>
      <c r="F166" s="19">
        <v>2115</v>
      </c>
      <c r="G166" s="19">
        <f>F166*12</f>
        <v>25380</v>
      </c>
      <c r="H166" s="19">
        <f>(F166/12)*1</f>
        <v>176.25</v>
      </c>
      <c r="I166" s="19">
        <f>+(37.5)*1</f>
        <v>37.5</v>
      </c>
      <c r="J166" s="19">
        <v>0</v>
      </c>
      <c r="K166" s="19">
        <v>0</v>
      </c>
      <c r="L166" s="19">
        <f t="shared" si="23"/>
        <v>213.75</v>
      </c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</row>
    <row r="167" spans="1:23" s="22" customFormat="1" ht="45.75" customHeight="1" x14ac:dyDescent="0.25">
      <c r="A167" s="20">
        <v>166</v>
      </c>
      <c r="B167" s="19" t="s">
        <v>60</v>
      </c>
      <c r="C167" s="19" t="s">
        <v>141</v>
      </c>
      <c r="D167" s="19" t="s">
        <v>144</v>
      </c>
      <c r="E167" s="19" t="s">
        <v>151</v>
      </c>
      <c r="F167" s="19">
        <v>1676</v>
      </c>
      <c r="G167" s="19">
        <f t="shared" si="22"/>
        <v>20112</v>
      </c>
      <c r="H167" s="19">
        <f>(F167/12)*12</f>
        <v>1676</v>
      </c>
      <c r="I167" s="19">
        <f>+(37.5)*12</f>
        <v>450</v>
      </c>
      <c r="J167" s="19">
        <v>0</v>
      </c>
      <c r="K167" s="19">
        <v>69.2</v>
      </c>
      <c r="L167" s="19">
        <f t="shared" si="23"/>
        <v>2195.1999999999998</v>
      </c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</row>
    <row r="168" spans="1:23" s="22" customFormat="1" ht="45.75" customHeight="1" x14ac:dyDescent="0.25">
      <c r="A168" s="20">
        <v>167</v>
      </c>
      <c r="B168" s="19" t="s">
        <v>114</v>
      </c>
      <c r="C168" s="19" t="s">
        <v>141</v>
      </c>
      <c r="D168" s="19" t="s">
        <v>144</v>
      </c>
      <c r="E168" s="19" t="s">
        <v>151</v>
      </c>
      <c r="F168" s="19">
        <v>1676</v>
      </c>
      <c r="G168" s="19">
        <f t="shared" si="22"/>
        <v>20112</v>
      </c>
      <c r="H168" s="19">
        <f>(F168/12)*12</f>
        <v>1676</v>
      </c>
      <c r="I168" s="19">
        <f>+(37.5)*12</f>
        <v>450</v>
      </c>
      <c r="J168" s="19">
        <v>0</v>
      </c>
      <c r="K168" s="19">
        <v>0</v>
      </c>
      <c r="L168" s="19">
        <f t="shared" si="23"/>
        <v>2126</v>
      </c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</row>
    <row r="169" spans="1:23" s="22" customFormat="1" ht="45.75" customHeight="1" x14ac:dyDescent="0.25">
      <c r="A169" s="20">
        <v>168</v>
      </c>
      <c r="B169" s="19" t="s">
        <v>126</v>
      </c>
      <c r="C169" s="19" t="s">
        <v>141</v>
      </c>
      <c r="D169" s="23" t="s">
        <v>143</v>
      </c>
      <c r="E169" s="19" t="s">
        <v>153</v>
      </c>
      <c r="F169" s="19">
        <v>733</v>
      </c>
      <c r="G169" s="19">
        <f>F169*12</f>
        <v>8796</v>
      </c>
      <c r="H169" s="19">
        <f>(F169/12)*5</f>
        <v>305.41666666666669</v>
      </c>
      <c r="I169" s="19">
        <f>+(37.5)*5</f>
        <v>187.5</v>
      </c>
      <c r="J169" s="19">
        <v>0</v>
      </c>
      <c r="K169" s="19">
        <v>0</v>
      </c>
      <c r="L169" s="19">
        <f t="shared" si="23"/>
        <v>492.91666666666669</v>
      </c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</row>
    <row r="170" spans="1:23" s="22" customFormat="1" ht="45.75" customHeight="1" x14ac:dyDescent="0.25">
      <c r="A170" s="20">
        <v>169</v>
      </c>
      <c r="B170" s="19" t="s">
        <v>127</v>
      </c>
      <c r="C170" s="19" t="s">
        <v>141</v>
      </c>
      <c r="D170" s="19" t="s">
        <v>144</v>
      </c>
      <c r="E170" s="19" t="s">
        <v>151</v>
      </c>
      <c r="F170" s="19">
        <v>1942</v>
      </c>
      <c r="G170" s="19">
        <f t="shared" si="22"/>
        <v>23304</v>
      </c>
      <c r="H170" s="19">
        <f t="shared" ref="H170:H176" si="26">(F170/12)*12</f>
        <v>1942</v>
      </c>
      <c r="I170" s="19">
        <f t="shared" ref="I170:I176" si="27">+(37.5)*12</f>
        <v>450</v>
      </c>
      <c r="J170" s="19">
        <v>0</v>
      </c>
      <c r="K170" s="19">
        <v>476</v>
      </c>
      <c r="L170" s="19">
        <f t="shared" si="23"/>
        <v>2868</v>
      </c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</row>
    <row r="171" spans="1:23" s="22" customFormat="1" ht="45.75" customHeight="1" x14ac:dyDescent="0.25">
      <c r="A171" s="20">
        <v>170</v>
      </c>
      <c r="B171" s="19" t="s">
        <v>61</v>
      </c>
      <c r="C171" s="19" t="s">
        <v>141</v>
      </c>
      <c r="D171" s="19" t="s">
        <v>144</v>
      </c>
      <c r="E171" s="19" t="s">
        <v>149</v>
      </c>
      <c r="F171" s="19">
        <v>1212</v>
      </c>
      <c r="G171" s="19">
        <f t="shared" si="22"/>
        <v>14544</v>
      </c>
      <c r="H171" s="19">
        <f t="shared" si="26"/>
        <v>1212</v>
      </c>
      <c r="I171" s="19">
        <f t="shared" si="27"/>
        <v>450</v>
      </c>
      <c r="J171" s="19">
        <v>0</v>
      </c>
      <c r="K171" s="19">
        <v>0</v>
      </c>
      <c r="L171" s="19">
        <f t="shared" si="23"/>
        <v>1662</v>
      </c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</row>
    <row r="172" spans="1:23" s="22" customFormat="1" ht="45.75" customHeight="1" x14ac:dyDescent="0.25">
      <c r="A172" s="20">
        <v>171</v>
      </c>
      <c r="B172" s="19" t="s">
        <v>128</v>
      </c>
      <c r="C172" s="19" t="s">
        <v>141</v>
      </c>
      <c r="D172" s="19" t="s">
        <v>144</v>
      </c>
      <c r="E172" s="19" t="s">
        <v>149</v>
      </c>
      <c r="F172" s="19">
        <v>1212</v>
      </c>
      <c r="G172" s="19">
        <f t="shared" si="22"/>
        <v>14544</v>
      </c>
      <c r="H172" s="19">
        <f t="shared" si="26"/>
        <v>1212</v>
      </c>
      <c r="I172" s="19">
        <f t="shared" si="27"/>
        <v>450</v>
      </c>
      <c r="J172" s="19">
        <v>0</v>
      </c>
      <c r="K172" s="19">
        <v>0</v>
      </c>
      <c r="L172" s="19">
        <f t="shared" si="23"/>
        <v>1662</v>
      </c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</row>
    <row r="173" spans="1:23" s="22" customFormat="1" ht="45.75" customHeight="1" x14ac:dyDescent="0.25">
      <c r="A173" s="20">
        <v>172</v>
      </c>
      <c r="B173" s="19" t="s">
        <v>57</v>
      </c>
      <c r="C173" s="19" t="s">
        <v>141</v>
      </c>
      <c r="D173" s="23" t="s">
        <v>143</v>
      </c>
      <c r="E173" s="19" t="s">
        <v>153</v>
      </c>
      <c r="F173" s="19">
        <v>733</v>
      </c>
      <c r="G173" s="19">
        <f t="shared" si="22"/>
        <v>8796</v>
      </c>
      <c r="H173" s="19">
        <f t="shared" si="26"/>
        <v>733</v>
      </c>
      <c r="I173" s="19">
        <f t="shared" si="27"/>
        <v>450</v>
      </c>
      <c r="J173" s="19">
        <v>0</v>
      </c>
      <c r="K173" s="19">
        <v>0</v>
      </c>
      <c r="L173" s="19">
        <f t="shared" si="23"/>
        <v>1183</v>
      </c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</row>
    <row r="174" spans="1:23" s="22" customFormat="1" ht="45.75" customHeight="1" x14ac:dyDescent="0.25">
      <c r="A174" s="20">
        <v>173</v>
      </c>
      <c r="B174" s="19" t="s">
        <v>59</v>
      </c>
      <c r="C174" s="19" t="s">
        <v>142</v>
      </c>
      <c r="D174" s="19" t="s">
        <v>145</v>
      </c>
      <c r="E174" s="19" t="s">
        <v>142</v>
      </c>
      <c r="F174" s="19">
        <v>742</v>
      </c>
      <c r="G174" s="19">
        <f t="shared" si="22"/>
        <v>8904</v>
      </c>
      <c r="H174" s="19">
        <f t="shared" si="26"/>
        <v>742</v>
      </c>
      <c r="I174" s="19">
        <f t="shared" si="27"/>
        <v>450</v>
      </c>
      <c r="J174" s="19">
        <v>0</v>
      </c>
      <c r="K174" s="19">
        <v>0</v>
      </c>
      <c r="L174" s="19">
        <f t="shared" si="23"/>
        <v>1192</v>
      </c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</row>
    <row r="175" spans="1:23" s="22" customFormat="1" ht="45.75" customHeight="1" x14ac:dyDescent="0.25">
      <c r="A175" s="20">
        <v>174</v>
      </c>
      <c r="B175" s="19" t="s">
        <v>112</v>
      </c>
      <c r="C175" s="19" t="s">
        <v>141</v>
      </c>
      <c r="D175" s="19" t="s">
        <v>144</v>
      </c>
      <c r="E175" s="19" t="s">
        <v>151</v>
      </c>
      <c r="F175" s="19">
        <v>1676</v>
      </c>
      <c r="G175" s="19">
        <f t="shared" si="22"/>
        <v>20112</v>
      </c>
      <c r="H175" s="19">
        <f t="shared" si="26"/>
        <v>1676</v>
      </c>
      <c r="I175" s="19">
        <f t="shared" si="27"/>
        <v>450</v>
      </c>
      <c r="J175" s="19">
        <v>0</v>
      </c>
      <c r="K175" s="19">
        <v>0</v>
      </c>
      <c r="L175" s="19">
        <f t="shared" si="23"/>
        <v>2126</v>
      </c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</row>
    <row r="176" spans="1:23" s="22" customFormat="1" ht="45.75" customHeight="1" x14ac:dyDescent="0.25">
      <c r="A176" s="20">
        <v>175</v>
      </c>
      <c r="B176" s="19" t="s">
        <v>53</v>
      </c>
      <c r="C176" s="19" t="s">
        <v>141</v>
      </c>
      <c r="D176" s="19" t="s">
        <v>144</v>
      </c>
      <c r="E176" s="19" t="s">
        <v>147</v>
      </c>
      <c r="F176" s="19">
        <v>817</v>
      </c>
      <c r="G176" s="19">
        <f t="shared" si="22"/>
        <v>9804</v>
      </c>
      <c r="H176" s="19">
        <f t="shared" si="26"/>
        <v>817</v>
      </c>
      <c r="I176" s="19">
        <f t="shared" si="27"/>
        <v>450</v>
      </c>
      <c r="J176" s="19">
        <v>0</v>
      </c>
      <c r="K176" s="19">
        <v>0</v>
      </c>
      <c r="L176" s="19">
        <f t="shared" si="23"/>
        <v>1267</v>
      </c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</row>
    <row r="177" spans="1:23" s="22" customFormat="1" ht="45.75" customHeight="1" x14ac:dyDescent="0.25">
      <c r="A177" s="20">
        <v>176</v>
      </c>
      <c r="B177" s="19" t="s">
        <v>49</v>
      </c>
      <c r="C177" s="19" t="s">
        <v>141</v>
      </c>
      <c r="D177" s="19" t="s">
        <v>144</v>
      </c>
      <c r="E177" s="19" t="s">
        <v>147</v>
      </c>
      <c r="F177" s="19">
        <v>817</v>
      </c>
      <c r="G177" s="19">
        <f>F177*12</f>
        <v>9804</v>
      </c>
      <c r="H177" s="19">
        <f>(F177/12)*5</f>
        <v>340.41666666666663</v>
      </c>
      <c r="I177" s="19">
        <f>+(37.5)*5</f>
        <v>187.5</v>
      </c>
      <c r="J177" s="19">
        <v>0</v>
      </c>
      <c r="K177" s="19">
        <v>0</v>
      </c>
      <c r="L177" s="19">
        <f t="shared" si="23"/>
        <v>527.91666666666663</v>
      </c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</row>
    <row r="178" spans="1:23" s="22" customFormat="1" ht="45.75" customHeight="1" x14ac:dyDescent="0.25">
      <c r="A178" s="20">
        <v>177</v>
      </c>
      <c r="B178" s="19" t="s">
        <v>129</v>
      </c>
      <c r="C178" s="19" t="s">
        <v>142</v>
      </c>
      <c r="D178" s="19" t="s">
        <v>145</v>
      </c>
      <c r="E178" s="19" t="s">
        <v>142</v>
      </c>
      <c r="F178" s="19">
        <v>796</v>
      </c>
      <c r="G178" s="19">
        <f t="shared" si="22"/>
        <v>9552</v>
      </c>
      <c r="H178" s="19">
        <f t="shared" ref="H178:H183" si="28">(F178/12)*12</f>
        <v>796</v>
      </c>
      <c r="I178" s="19">
        <f t="shared" ref="I178:I183" si="29">+(37.5)*12</f>
        <v>450</v>
      </c>
      <c r="J178" s="19">
        <v>0</v>
      </c>
      <c r="K178" s="19">
        <v>0</v>
      </c>
      <c r="L178" s="19">
        <f t="shared" si="23"/>
        <v>1246</v>
      </c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</row>
    <row r="179" spans="1:23" s="22" customFormat="1" ht="45.75" customHeight="1" x14ac:dyDescent="0.25">
      <c r="A179" s="20">
        <v>178</v>
      </c>
      <c r="B179" s="19" t="s">
        <v>59</v>
      </c>
      <c r="C179" s="19" t="s">
        <v>142</v>
      </c>
      <c r="D179" s="19" t="s">
        <v>145</v>
      </c>
      <c r="E179" s="19" t="s">
        <v>142</v>
      </c>
      <c r="F179" s="19">
        <v>596</v>
      </c>
      <c r="G179" s="19">
        <f t="shared" si="22"/>
        <v>7152</v>
      </c>
      <c r="H179" s="19">
        <f t="shared" si="28"/>
        <v>596</v>
      </c>
      <c r="I179" s="19">
        <f t="shared" si="29"/>
        <v>450</v>
      </c>
      <c r="J179" s="19">
        <v>0</v>
      </c>
      <c r="K179" s="19">
        <v>0</v>
      </c>
      <c r="L179" s="19">
        <f t="shared" si="23"/>
        <v>1046</v>
      </c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</row>
    <row r="180" spans="1:23" s="22" customFormat="1" ht="45.75" customHeight="1" x14ac:dyDescent="0.25">
      <c r="A180" s="20">
        <v>179</v>
      </c>
      <c r="B180" s="19" t="s">
        <v>130</v>
      </c>
      <c r="C180" s="19" t="s">
        <v>141</v>
      </c>
      <c r="D180" s="19" t="s">
        <v>144</v>
      </c>
      <c r="E180" s="19" t="s">
        <v>151</v>
      </c>
      <c r="F180" s="19">
        <v>1676</v>
      </c>
      <c r="G180" s="19">
        <f t="shared" si="22"/>
        <v>20112</v>
      </c>
      <c r="H180" s="19">
        <f t="shared" si="28"/>
        <v>1676</v>
      </c>
      <c r="I180" s="19">
        <f t="shared" si="29"/>
        <v>450</v>
      </c>
      <c r="J180" s="19">
        <v>0</v>
      </c>
      <c r="K180" s="19">
        <v>0</v>
      </c>
      <c r="L180" s="19">
        <f t="shared" si="23"/>
        <v>2126</v>
      </c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</row>
    <row r="181" spans="1:23" s="22" customFormat="1" ht="45.75" customHeight="1" x14ac:dyDescent="0.25">
      <c r="A181" s="20">
        <v>180</v>
      </c>
      <c r="B181" s="19" t="s">
        <v>131</v>
      </c>
      <c r="C181" s="19" t="s">
        <v>141</v>
      </c>
      <c r="D181" s="19" t="s">
        <v>144</v>
      </c>
      <c r="E181" s="19" t="s">
        <v>147</v>
      </c>
      <c r="F181" s="19">
        <v>1032</v>
      </c>
      <c r="G181" s="19">
        <f t="shared" si="22"/>
        <v>12384</v>
      </c>
      <c r="H181" s="19">
        <f t="shared" si="28"/>
        <v>1032</v>
      </c>
      <c r="I181" s="19">
        <f t="shared" si="29"/>
        <v>450</v>
      </c>
      <c r="J181" s="19">
        <v>0</v>
      </c>
      <c r="K181" s="19">
        <v>0</v>
      </c>
      <c r="L181" s="19">
        <f t="shared" si="23"/>
        <v>1482</v>
      </c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</row>
    <row r="182" spans="1:23" s="22" customFormat="1" ht="45.75" customHeight="1" x14ac:dyDescent="0.25">
      <c r="A182" s="20">
        <v>181</v>
      </c>
      <c r="B182" s="19" t="s">
        <v>59</v>
      </c>
      <c r="C182" s="19" t="s">
        <v>142</v>
      </c>
      <c r="D182" s="19" t="s">
        <v>145</v>
      </c>
      <c r="E182" s="19" t="s">
        <v>142</v>
      </c>
      <c r="F182" s="19">
        <v>600</v>
      </c>
      <c r="G182" s="19">
        <f t="shared" si="22"/>
        <v>7200</v>
      </c>
      <c r="H182" s="19">
        <f t="shared" si="28"/>
        <v>600</v>
      </c>
      <c r="I182" s="19">
        <f t="shared" si="29"/>
        <v>450</v>
      </c>
      <c r="J182" s="19">
        <v>0</v>
      </c>
      <c r="K182" s="19">
        <v>0</v>
      </c>
      <c r="L182" s="19">
        <f t="shared" si="23"/>
        <v>1050</v>
      </c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</row>
    <row r="183" spans="1:23" s="22" customFormat="1" ht="45.75" customHeight="1" x14ac:dyDescent="0.25">
      <c r="A183" s="20">
        <v>182</v>
      </c>
      <c r="B183" s="19" t="s">
        <v>50</v>
      </c>
      <c r="C183" s="19" t="s">
        <v>142</v>
      </c>
      <c r="D183" s="19" t="s">
        <v>145</v>
      </c>
      <c r="E183" s="19" t="s">
        <v>142</v>
      </c>
      <c r="F183" s="19">
        <v>561</v>
      </c>
      <c r="G183" s="19">
        <f t="shared" si="22"/>
        <v>6732</v>
      </c>
      <c r="H183" s="19">
        <f t="shared" si="28"/>
        <v>561</v>
      </c>
      <c r="I183" s="19">
        <f t="shared" si="29"/>
        <v>450</v>
      </c>
      <c r="J183" s="19">
        <v>0</v>
      </c>
      <c r="K183" s="19">
        <v>0</v>
      </c>
      <c r="L183" s="19">
        <f t="shared" si="23"/>
        <v>1011</v>
      </c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</row>
    <row r="184" spans="1:23" s="22" customFormat="1" ht="45.75" customHeight="1" x14ac:dyDescent="0.25">
      <c r="A184" s="20">
        <v>183</v>
      </c>
      <c r="B184" s="19" t="s">
        <v>83</v>
      </c>
      <c r="C184" s="19" t="s">
        <v>141</v>
      </c>
      <c r="D184" s="19" t="s">
        <v>144</v>
      </c>
      <c r="E184" s="19" t="s">
        <v>147</v>
      </c>
      <c r="F184" s="19">
        <v>817</v>
      </c>
      <c r="G184" s="19">
        <f>F184*12</f>
        <v>9804</v>
      </c>
      <c r="H184" s="19">
        <f>(F184/12)*5</f>
        <v>340.41666666666663</v>
      </c>
      <c r="I184" s="19">
        <f>+(37.5)*5</f>
        <v>187.5</v>
      </c>
      <c r="J184" s="19">
        <v>0</v>
      </c>
      <c r="K184" s="19">
        <v>0</v>
      </c>
      <c r="L184" s="19">
        <f t="shared" si="23"/>
        <v>527.91666666666663</v>
      </c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</row>
    <row r="185" spans="1:23" s="22" customFormat="1" ht="45.75" customHeight="1" x14ac:dyDescent="0.25">
      <c r="A185" s="20">
        <v>184</v>
      </c>
      <c r="B185" s="19" t="s">
        <v>62</v>
      </c>
      <c r="C185" s="19" t="s">
        <v>141</v>
      </c>
      <c r="D185" s="19" t="s">
        <v>144</v>
      </c>
      <c r="E185" s="19" t="s">
        <v>151</v>
      </c>
      <c r="F185" s="19">
        <v>1676</v>
      </c>
      <c r="G185" s="19">
        <f t="shared" si="22"/>
        <v>20112</v>
      </c>
      <c r="H185" s="19">
        <f>(F185/12)*12</f>
        <v>1676</v>
      </c>
      <c r="I185" s="19">
        <f>+(37.5)*12</f>
        <v>450</v>
      </c>
      <c r="J185" s="19">
        <v>0</v>
      </c>
      <c r="K185" s="19">
        <v>0</v>
      </c>
      <c r="L185" s="19">
        <f t="shared" si="23"/>
        <v>2126</v>
      </c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</row>
    <row r="186" spans="1:23" s="22" customFormat="1" ht="45.75" customHeight="1" x14ac:dyDescent="0.25">
      <c r="A186" s="20">
        <v>185</v>
      </c>
      <c r="B186" s="19" t="s">
        <v>45</v>
      </c>
      <c r="C186" s="19" t="s">
        <v>141</v>
      </c>
      <c r="D186" s="19" t="s">
        <v>144</v>
      </c>
      <c r="E186" s="19" t="s">
        <v>148</v>
      </c>
      <c r="F186" s="19">
        <v>1412</v>
      </c>
      <c r="G186" s="19">
        <f t="shared" si="22"/>
        <v>16944</v>
      </c>
      <c r="H186" s="19">
        <f>(F186/12)*12</f>
        <v>1412</v>
      </c>
      <c r="I186" s="19">
        <f>+(37.5)*12</f>
        <v>450</v>
      </c>
      <c r="J186" s="19">
        <v>0</v>
      </c>
      <c r="K186" s="19">
        <v>0</v>
      </c>
      <c r="L186" s="19">
        <f t="shared" si="23"/>
        <v>1862</v>
      </c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</row>
    <row r="187" spans="1:23" s="22" customFormat="1" ht="45.75" customHeight="1" x14ac:dyDescent="0.25">
      <c r="A187" s="20">
        <v>186</v>
      </c>
      <c r="B187" s="19" t="s">
        <v>132</v>
      </c>
      <c r="C187" s="19" t="s">
        <v>141</v>
      </c>
      <c r="D187" s="19" t="s">
        <v>144</v>
      </c>
      <c r="E187" s="19" t="s">
        <v>153</v>
      </c>
      <c r="F187" s="19">
        <v>733</v>
      </c>
      <c r="G187" s="19">
        <f t="shared" si="22"/>
        <v>8796</v>
      </c>
      <c r="H187" s="19">
        <f>(F187/12)*8</f>
        <v>488.66666666666669</v>
      </c>
      <c r="I187" s="19">
        <f>+(37.5)*8</f>
        <v>300</v>
      </c>
      <c r="J187" s="19">
        <v>0</v>
      </c>
      <c r="K187" s="19">
        <v>0</v>
      </c>
      <c r="L187" s="19">
        <f t="shared" si="23"/>
        <v>788.66666666666674</v>
      </c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</row>
    <row r="188" spans="1:23" s="22" customFormat="1" ht="45.75" customHeight="1" x14ac:dyDescent="0.25">
      <c r="A188" s="20">
        <v>187</v>
      </c>
      <c r="B188" s="19" t="s">
        <v>133</v>
      </c>
      <c r="C188" s="19" t="s">
        <v>141</v>
      </c>
      <c r="D188" s="19" t="s">
        <v>144</v>
      </c>
      <c r="E188" s="19" t="s">
        <v>151</v>
      </c>
      <c r="F188" s="19">
        <v>1676</v>
      </c>
      <c r="G188" s="19">
        <f t="shared" si="22"/>
        <v>20112</v>
      </c>
      <c r="H188" s="19">
        <f>(F188/12)*12</f>
        <v>1676</v>
      </c>
      <c r="I188" s="19">
        <f>+(37.5)*12</f>
        <v>450</v>
      </c>
      <c r="J188" s="19">
        <v>0</v>
      </c>
      <c r="K188" s="19">
        <v>0</v>
      </c>
      <c r="L188" s="19">
        <f t="shared" si="23"/>
        <v>2126</v>
      </c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</row>
    <row r="189" spans="1:23" s="22" customFormat="1" ht="45.75" customHeight="1" x14ac:dyDescent="0.25">
      <c r="A189" s="20">
        <v>188</v>
      </c>
      <c r="B189" s="19" t="s">
        <v>59</v>
      </c>
      <c r="C189" s="19" t="s">
        <v>142</v>
      </c>
      <c r="D189" s="19" t="s">
        <v>145</v>
      </c>
      <c r="E189" s="19" t="s">
        <v>142</v>
      </c>
      <c r="F189" s="19">
        <v>759</v>
      </c>
      <c r="G189" s="19">
        <f t="shared" si="22"/>
        <v>9108</v>
      </c>
      <c r="H189" s="19">
        <f>(F189/12)*12</f>
        <v>759</v>
      </c>
      <c r="I189" s="19">
        <f>+(37.5)*12</f>
        <v>450</v>
      </c>
      <c r="J189" s="19">
        <v>0</v>
      </c>
      <c r="K189" s="19">
        <v>0</v>
      </c>
      <c r="L189" s="19">
        <f t="shared" si="23"/>
        <v>1209</v>
      </c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</row>
    <row r="190" spans="1:23" s="22" customFormat="1" ht="45.75" customHeight="1" x14ac:dyDescent="0.25">
      <c r="A190" s="20">
        <v>189</v>
      </c>
      <c r="B190" s="19" t="s">
        <v>166</v>
      </c>
      <c r="C190" s="19" t="s">
        <v>141</v>
      </c>
      <c r="D190" s="19" t="s">
        <v>144</v>
      </c>
      <c r="E190" s="19" t="s">
        <v>149</v>
      </c>
      <c r="F190" s="19">
        <v>1212</v>
      </c>
      <c r="G190" s="19">
        <f>F190*12</f>
        <v>14544</v>
      </c>
      <c r="H190" s="19">
        <f>(F190/12)*4</f>
        <v>404</v>
      </c>
      <c r="I190" s="19">
        <f>+(37.5)*4</f>
        <v>150</v>
      </c>
      <c r="J190" s="19">
        <v>0</v>
      </c>
      <c r="K190" s="19">
        <v>0</v>
      </c>
      <c r="L190" s="19">
        <f t="shared" si="23"/>
        <v>554</v>
      </c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</row>
    <row r="191" spans="1:23" s="22" customFormat="1" ht="45.75" customHeight="1" x14ac:dyDescent="0.25">
      <c r="A191" s="20">
        <v>190</v>
      </c>
      <c r="B191" s="19" t="s">
        <v>62</v>
      </c>
      <c r="C191" s="19" t="s">
        <v>141</v>
      </c>
      <c r="D191" s="19" t="s">
        <v>144</v>
      </c>
      <c r="E191" s="19" t="s">
        <v>151</v>
      </c>
      <c r="F191" s="19">
        <v>1676</v>
      </c>
      <c r="G191" s="19">
        <f t="shared" ref="G191:G229" si="30">F191*12</f>
        <v>20112</v>
      </c>
      <c r="H191" s="19">
        <f>(F191/12)*12</f>
        <v>1676</v>
      </c>
      <c r="I191" s="19">
        <f>+(37.5)*12</f>
        <v>450</v>
      </c>
      <c r="J191" s="19">
        <v>0</v>
      </c>
      <c r="K191" s="19">
        <v>0</v>
      </c>
      <c r="L191" s="19">
        <f t="shared" si="23"/>
        <v>2126</v>
      </c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</row>
    <row r="192" spans="1:23" s="22" customFormat="1" ht="45.75" customHeight="1" x14ac:dyDescent="0.25">
      <c r="A192" s="20">
        <v>191</v>
      </c>
      <c r="B192" s="19" t="s">
        <v>88</v>
      </c>
      <c r="C192" s="19" t="s">
        <v>141</v>
      </c>
      <c r="D192" s="19" t="s">
        <v>144</v>
      </c>
      <c r="E192" s="19" t="s">
        <v>150</v>
      </c>
      <c r="F192" s="19">
        <v>2418</v>
      </c>
      <c r="G192" s="19">
        <f>F192*12</f>
        <v>29016</v>
      </c>
      <c r="H192" s="19">
        <f>(F192/12)*7</f>
        <v>1410.5</v>
      </c>
      <c r="I192" s="19">
        <f>+(37.5)*7</f>
        <v>262.5</v>
      </c>
      <c r="J192" s="19">
        <v>0</v>
      </c>
      <c r="K192" s="19">
        <v>0</v>
      </c>
      <c r="L192" s="19">
        <f t="shared" si="23"/>
        <v>1673</v>
      </c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</row>
    <row r="193" spans="1:23" s="22" customFormat="1" ht="45.75" customHeight="1" x14ac:dyDescent="0.25">
      <c r="A193" s="20">
        <v>192</v>
      </c>
      <c r="B193" s="19" t="s">
        <v>134</v>
      </c>
      <c r="C193" s="19" t="s">
        <v>141</v>
      </c>
      <c r="D193" s="19" t="s">
        <v>144</v>
      </c>
      <c r="E193" s="19" t="s">
        <v>150</v>
      </c>
      <c r="F193" s="19">
        <v>2418</v>
      </c>
      <c r="G193" s="19">
        <f t="shared" si="30"/>
        <v>29016</v>
      </c>
      <c r="H193" s="19">
        <f>(F193/12)*7</f>
        <v>1410.5</v>
      </c>
      <c r="I193" s="19">
        <f>+(37.5)*7</f>
        <v>262.5</v>
      </c>
      <c r="J193" s="19">
        <v>0</v>
      </c>
      <c r="K193" s="19">
        <v>0</v>
      </c>
      <c r="L193" s="19">
        <f t="shared" ref="L193:L229" si="31">H193+I193+J193+K193</f>
        <v>1673</v>
      </c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</row>
    <row r="194" spans="1:23" s="22" customFormat="1" ht="45.75" customHeight="1" x14ac:dyDescent="0.25">
      <c r="A194" s="20">
        <v>193</v>
      </c>
      <c r="B194" s="19" t="s">
        <v>133</v>
      </c>
      <c r="C194" s="19" t="s">
        <v>141</v>
      </c>
      <c r="D194" s="19" t="s">
        <v>144</v>
      </c>
      <c r="E194" s="19" t="s">
        <v>151</v>
      </c>
      <c r="F194" s="19">
        <v>1676</v>
      </c>
      <c r="G194" s="19">
        <f t="shared" si="30"/>
        <v>20112</v>
      </c>
      <c r="H194" s="19">
        <f>(F194/12)*12</f>
        <v>1676</v>
      </c>
      <c r="I194" s="19">
        <f>+(37.5)*12</f>
        <v>450</v>
      </c>
      <c r="J194" s="19">
        <v>0</v>
      </c>
      <c r="K194" s="19">
        <v>0</v>
      </c>
      <c r="L194" s="19">
        <f t="shared" si="31"/>
        <v>2126</v>
      </c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</row>
    <row r="195" spans="1:23" s="22" customFormat="1" ht="45.75" customHeight="1" x14ac:dyDescent="0.25">
      <c r="A195" s="20">
        <v>194</v>
      </c>
      <c r="B195" s="19" t="s">
        <v>59</v>
      </c>
      <c r="C195" s="19" t="s">
        <v>142</v>
      </c>
      <c r="D195" s="19" t="s">
        <v>145</v>
      </c>
      <c r="E195" s="19" t="s">
        <v>142</v>
      </c>
      <c r="F195" s="19">
        <v>596</v>
      </c>
      <c r="G195" s="19">
        <f t="shared" si="30"/>
        <v>7152</v>
      </c>
      <c r="H195" s="19">
        <f>(F195/12)*12</f>
        <v>596</v>
      </c>
      <c r="I195" s="19">
        <f>+(37.5)*12</f>
        <v>450</v>
      </c>
      <c r="J195" s="19">
        <v>94.06</v>
      </c>
      <c r="K195" s="19">
        <v>0</v>
      </c>
      <c r="L195" s="19">
        <f t="shared" si="31"/>
        <v>1140.06</v>
      </c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</row>
    <row r="196" spans="1:23" s="22" customFormat="1" ht="45.75" customHeight="1" x14ac:dyDescent="0.25">
      <c r="A196" s="20">
        <v>195</v>
      </c>
      <c r="B196" s="19" t="s">
        <v>64</v>
      </c>
      <c r="C196" s="19" t="s">
        <v>141</v>
      </c>
      <c r="D196" s="19" t="s">
        <v>144</v>
      </c>
      <c r="E196" s="19" t="s">
        <v>148</v>
      </c>
      <c r="F196" s="19">
        <v>1412</v>
      </c>
      <c r="G196" s="19">
        <f t="shared" si="30"/>
        <v>16944</v>
      </c>
      <c r="H196" s="19">
        <f>(F196/12)*12</f>
        <v>1412</v>
      </c>
      <c r="I196" s="19">
        <f>+(37.5)*12</f>
        <v>450</v>
      </c>
      <c r="J196" s="19">
        <v>0</v>
      </c>
      <c r="K196" s="19">
        <v>0</v>
      </c>
      <c r="L196" s="19">
        <f t="shared" si="31"/>
        <v>1862</v>
      </c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</row>
    <row r="197" spans="1:23" s="22" customFormat="1" ht="45.75" customHeight="1" x14ac:dyDescent="0.25">
      <c r="A197" s="20">
        <v>196</v>
      </c>
      <c r="B197" s="19" t="s">
        <v>64</v>
      </c>
      <c r="C197" s="19" t="s">
        <v>141</v>
      </c>
      <c r="D197" s="19" t="s">
        <v>144</v>
      </c>
      <c r="E197" s="19" t="s">
        <v>148</v>
      </c>
      <c r="F197" s="19">
        <v>1412</v>
      </c>
      <c r="G197" s="19">
        <f>F197*12</f>
        <v>16944</v>
      </c>
      <c r="H197" s="19">
        <f>(F197/12)*6</f>
        <v>706</v>
      </c>
      <c r="I197" s="19">
        <f>+(37.5)*6</f>
        <v>225</v>
      </c>
      <c r="J197" s="19">
        <v>0</v>
      </c>
      <c r="K197" s="19">
        <v>0</v>
      </c>
      <c r="L197" s="19">
        <f t="shared" si="31"/>
        <v>931</v>
      </c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</row>
    <row r="198" spans="1:23" s="22" customFormat="1" ht="45.75" customHeight="1" x14ac:dyDescent="0.25">
      <c r="A198" s="20">
        <v>197</v>
      </c>
      <c r="B198" s="19" t="s">
        <v>52</v>
      </c>
      <c r="C198" s="19" t="s">
        <v>141</v>
      </c>
      <c r="D198" s="23" t="s">
        <v>143</v>
      </c>
      <c r="E198" s="19" t="s">
        <v>152</v>
      </c>
      <c r="F198" s="19">
        <v>986</v>
      </c>
      <c r="G198" s="19">
        <f t="shared" si="30"/>
        <v>11832</v>
      </c>
      <c r="H198" s="19">
        <f>(F198/12)*7</f>
        <v>575.16666666666674</v>
      </c>
      <c r="I198" s="19">
        <f>+(37.5)*7</f>
        <v>262.5</v>
      </c>
      <c r="J198" s="19">
        <v>0</v>
      </c>
      <c r="K198" s="19">
        <v>0</v>
      </c>
      <c r="L198" s="19">
        <f t="shared" si="31"/>
        <v>837.66666666666674</v>
      </c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</row>
    <row r="199" spans="1:23" s="22" customFormat="1" ht="45.75" customHeight="1" x14ac:dyDescent="0.25">
      <c r="A199" s="20">
        <v>198</v>
      </c>
      <c r="B199" s="19" t="s">
        <v>135</v>
      </c>
      <c r="C199" s="19" t="s">
        <v>141</v>
      </c>
      <c r="D199" s="19" t="s">
        <v>144</v>
      </c>
      <c r="E199" s="19" t="s">
        <v>150</v>
      </c>
      <c r="F199" s="19">
        <v>2418</v>
      </c>
      <c r="G199" s="19">
        <f t="shared" si="30"/>
        <v>29016</v>
      </c>
      <c r="H199" s="19">
        <f>(F199/12)*12</f>
        <v>2418</v>
      </c>
      <c r="I199" s="19">
        <f>+(37.5)*12</f>
        <v>450</v>
      </c>
      <c r="J199" s="19">
        <v>0</v>
      </c>
      <c r="K199" s="19">
        <v>0</v>
      </c>
      <c r="L199" s="19">
        <f t="shared" si="31"/>
        <v>2868</v>
      </c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</row>
    <row r="200" spans="1:23" s="22" customFormat="1" ht="45.75" customHeight="1" x14ac:dyDescent="0.25">
      <c r="A200" s="20">
        <v>199</v>
      </c>
      <c r="B200" s="19" t="s">
        <v>126</v>
      </c>
      <c r="C200" s="19" t="s">
        <v>141</v>
      </c>
      <c r="D200" s="19" t="s">
        <v>144</v>
      </c>
      <c r="E200" s="19" t="s">
        <v>153</v>
      </c>
      <c r="F200" s="19">
        <v>733</v>
      </c>
      <c r="G200" s="19">
        <f>F200*12</f>
        <v>8796</v>
      </c>
      <c r="H200" s="19">
        <f>(F200/12)*6</f>
        <v>366.5</v>
      </c>
      <c r="I200" s="19">
        <f>+(37.5)*6</f>
        <v>225</v>
      </c>
      <c r="J200" s="19">
        <v>0</v>
      </c>
      <c r="K200" s="19">
        <v>0</v>
      </c>
      <c r="L200" s="19">
        <f t="shared" si="31"/>
        <v>591.5</v>
      </c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</row>
    <row r="201" spans="1:23" s="22" customFormat="1" ht="45.75" customHeight="1" x14ac:dyDescent="0.25">
      <c r="A201" s="20">
        <v>200</v>
      </c>
      <c r="B201" s="19" t="s">
        <v>136</v>
      </c>
      <c r="C201" s="19" t="s">
        <v>141</v>
      </c>
      <c r="D201" s="19" t="s">
        <v>144</v>
      </c>
      <c r="E201" s="19" t="s">
        <v>151</v>
      </c>
      <c r="F201" s="19">
        <v>1676</v>
      </c>
      <c r="G201" s="19">
        <f t="shared" si="30"/>
        <v>20112</v>
      </c>
      <c r="H201" s="19">
        <f>(F201/12)*12</f>
        <v>1676</v>
      </c>
      <c r="I201" s="19">
        <f>+(37.5)*12</f>
        <v>450</v>
      </c>
      <c r="J201" s="19">
        <v>0</v>
      </c>
      <c r="K201" s="19">
        <v>0</v>
      </c>
      <c r="L201" s="19">
        <f t="shared" si="31"/>
        <v>2126</v>
      </c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</row>
    <row r="202" spans="1:23" s="22" customFormat="1" ht="45.75" customHeight="1" x14ac:dyDescent="0.25">
      <c r="A202" s="20">
        <v>201</v>
      </c>
      <c r="B202" s="19" t="s">
        <v>63</v>
      </c>
      <c r="C202" s="19" t="s">
        <v>141</v>
      </c>
      <c r="D202" s="19" t="s">
        <v>144</v>
      </c>
      <c r="E202" s="19" t="s">
        <v>151</v>
      </c>
      <c r="F202" s="19">
        <v>1676</v>
      </c>
      <c r="G202" s="19">
        <f t="shared" si="30"/>
        <v>20112</v>
      </c>
      <c r="H202" s="19">
        <f>(F202/12)*12</f>
        <v>1676</v>
      </c>
      <c r="I202" s="19">
        <f>+(37.5)*12</f>
        <v>450</v>
      </c>
      <c r="J202" s="19">
        <v>0</v>
      </c>
      <c r="K202" s="19">
        <v>0</v>
      </c>
      <c r="L202" s="19">
        <f t="shared" si="31"/>
        <v>2126</v>
      </c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</row>
    <row r="203" spans="1:23" s="22" customFormat="1" ht="45.75" customHeight="1" x14ac:dyDescent="0.25">
      <c r="A203" s="20">
        <v>202</v>
      </c>
      <c r="B203" s="19" t="s">
        <v>169</v>
      </c>
      <c r="C203" s="19" t="s">
        <v>141</v>
      </c>
      <c r="D203" s="19" t="s">
        <v>144</v>
      </c>
      <c r="E203" s="19" t="s">
        <v>170</v>
      </c>
      <c r="F203" s="19">
        <v>2597</v>
      </c>
      <c r="G203" s="19">
        <f>F203*12</f>
        <v>31164</v>
      </c>
      <c r="H203" s="19">
        <f>(F203/12)*1</f>
        <v>216.41666666666666</v>
      </c>
      <c r="I203" s="19">
        <f>+(37.5)*1</f>
        <v>37.5</v>
      </c>
      <c r="J203" s="19">
        <v>0</v>
      </c>
      <c r="K203" s="19">
        <v>0</v>
      </c>
      <c r="L203" s="19">
        <f t="shared" ref="L203" si="32">H203+I203+J203+K203</f>
        <v>253.91666666666666</v>
      </c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</row>
    <row r="204" spans="1:23" s="22" customFormat="1" ht="45.75" customHeight="1" x14ac:dyDescent="0.25">
      <c r="A204" s="20">
        <v>203</v>
      </c>
      <c r="B204" s="19" t="s">
        <v>57</v>
      </c>
      <c r="C204" s="19" t="s">
        <v>141</v>
      </c>
      <c r="D204" s="19" t="s">
        <v>144</v>
      </c>
      <c r="E204" s="19" t="s">
        <v>153</v>
      </c>
      <c r="F204" s="19">
        <v>733</v>
      </c>
      <c r="G204" s="19">
        <f t="shared" si="30"/>
        <v>8796</v>
      </c>
      <c r="H204" s="19">
        <f>(F204/12)*12</f>
        <v>733</v>
      </c>
      <c r="I204" s="19">
        <f>+(37.5)*12</f>
        <v>450</v>
      </c>
      <c r="J204" s="19">
        <v>0</v>
      </c>
      <c r="K204" s="19">
        <v>0</v>
      </c>
      <c r="L204" s="19">
        <f t="shared" si="31"/>
        <v>1183</v>
      </c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</row>
    <row r="205" spans="1:23" s="22" customFormat="1" ht="45.75" customHeight="1" x14ac:dyDescent="0.25">
      <c r="A205" s="20">
        <v>204</v>
      </c>
      <c r="B205" s="19" t="s">
        <v>109</v>
      </c>
      <c r="C205" s="19" t="s">
        <v>141</v>
      </c>
      <c r="D205" s="19" t="s">
        <v>144</v>
      </c>
      <c r="E205" s="19" t="s">
        <v>149</v>
      </c>
      <c r="F205" s="19">
        <v>1212</v>
      </c>
      <c r="G205" s="19">
        <f t="shared" si="30"/>
        <v>14544</v>
      </c>
      <c r="H205" s="19">
        <f>(F205/12)*12</f>
        <v>1212</v>
      </c>
      <c r="I205" s="19">
        <f>+(37.5)*12</f>
        <v>450</v>
      </c>
      <c r="J205" s="19">
        <v>0</v>
      </c>
      <c r="K205" s="19">
        <v>0</v>
      </c>
      <c r="L205" s="19">
        <f t="shared" si="31"/>
        <v>1662</v>
      </c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</row>
    <row r="206" spans="1:23" s="22" customFormat="1" ht="45.75" customHeight="1" x14ac:dyDescent="0.25">
      <c r="A206" s="20">
        <v>205</v>
      </c>
      <c r="B206" s="19" t="s">
        <v>59</v>
      </c>
      <c r="C206" s="19" t="s">
        <v>142</v>
      </c>
      <c r="D206" s="19" t="s">
        <v>145</v>
      </c>
      <c r="E206" s="19" t="s">
        <v>142</v>
      </c>
      <c r="F206" s="19">
        <v>600</v>
      </c>
      <c r="G206" s="19">
        <f t="shared" si="30"/>
        <v>7200</v>
      </c>
      <c r="H206" s="19">
        <f t="shared" ref="H206:H207" si="33">(F206/12)*12</f>
        <v>600</v>
      </c>
      <c r="I206" s="19">
        <f t="shared" ref="I206:I221" si="34">+(37.5)*12</f>
        <v>450</v>
      </c>
      <c r="J206" s="19">
        <v>0</v>
      </c>
      <c r="K206" s="19">
        <v>0</v>
      </c>
      <c r="L206" s="19">
        <f t="shared" si="31"/>
        <v>1050</v>
      </c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</row>
    <row r="207" spans="1:23" s="22" customFormat="1" ht="45.75" customHeight="1" x14ac:dyDescent="0.25">
      <c r="A207" s="20">
        <v>206</v>
      </c>
      <c r="B207" s="19" t="s">
        <v>91</v>
      </c>
      <c r="C207" s="19" t="s">
        <v>141</v>
      </c>
      <c r="D207" s="23" t="s">
        <v>143</v>
      </c>
      <c r="E207" s="19" t="s">
        <v>151</v>
      </c>
      <c r="F207" s="19">
        <v>1676</v>
      </c>
      <c r="G207" s="19">
        <f t="shared" si="30"/>
        <v>20112</v>
      </c>
      <c r="H207" s="19">
        <f t="shared" si="33"/>
        <v>1676</v>
      </c>
      <c r="I207" s="19">
        <f t="shared" si="34"/>
        <v>450</v>
      </c>
      <c r="J207" s="19">
        <v>0</v>
      </c>
      <c r="K207" s="19">
        <v>0</v>
      </c>
      <c r="L207" s="19">
        <f t="shared" si="31"/>
        <v>2126</v>
      </c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</row>
    <row r="208" spans="1:23" s="22" customFormat="1" ht="45.75" customHeight="1" x14ac:dyDescent="0.25">
      <c r="A208" s="20">
        <v>207</v>
      </c>
      <c r="B208" s="19" t="s">
        <v>137</v>
      </c>
      <c r="C208" s="19" t="s">
        <v>141</v>
      </c>
      <c r="D208" s="19" t="s">
        <v>144</v>
      </c>
      <c r="E208" s="19" t="s">
        <v>156</v>
      </c>
      <c r="F208" s="19">
        <v>2597</v>
      </c>
      <c r="G208" s="19">
        <f t="shared" si="30"/>
        <v>31164</v>
      </c>
      <c r="H208" s="19">
        <f t="shared" ref="H208" si="35">(F208/12)*12</f>
        <v>2597</v>
      </c>
      <c r="I208" s="19">
        <f t="shared" si="34"/>
        <v>450</v>
      </c>
      <c r="J208" s="19">
        <v>0</v>
      </c>
      <c r="K208" s="19">
        <v>0</v>
      </c>
      <c r="L208" s="19">
        <f t="shared" si="31"/>
        <v>3047</v>
      </c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</row>
    <row r="209" spans="1:23" s="22" customFormat="1" ht="45.75" customHeight="1" x14ac:dyDescent="0.25">
      <c r="A209" s="20">
        <v>208</v>
      </c>
      <c r="B209" s="19" t="s">
        <v>112</v>
      </c>
      <c r="C209" s="19" t="s">
        <v>141</v>
      </c>
      <c r="D209" s="19" t="s">
        <v>144</v>
      </c>
      <c r="E209" s="19" t="s">
        <v>151</v>
      </c>
      <c r="F209" s="19">
        <v>1676</v>
      </c>
      <c r="G209" s="19">
        <f t="shared" si="30"/>
        <v>20112</v>
      </c>
      <c r="H209" s="19">
        <f t="shared" ref="H209" si="36">(F209/12)*12</f>
        <v>1676</v>
      </c>
      <c r="I209" s="19">
        <f t="shared" si="34"/>
        <v>450</v>
      </c>
      <c r="J209" s="19">
        <v>0</v>
      </c>
      <c r="K209" s="19">
        <v>0</v>
      </c>
      <c r="L209" s="19">
        <f t="shared" si="31"/>
        <v>2126</v>
      </c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</row>
    <row r="210" spans="1:23" s="22" customFormat="1" ht="45.75" customHeight="1" x14ac:dyDescent="0.25">
      <c r="A210" s="20">
        <v>209</v>
      </c>
      <c r="B210" s="19" t="s">
        <v>99</v>
      </c>
      <c r="C210" s="19" t="s">
        <v>141</v>
      </c>
      <c r="D210" s="19" t="s">
        <v>144</v>
      </c>
      <c r="E210" s="19" t="s">
        <v>153</v>
      </c>
      <c r="F210" s="19">
        <v>733</v>
      </c>
      <c r="G210" s="19">
        <f t="shared" si="30"/>
        <v>8796</v>
      </c>
      <c r="H210" s="19">
        <f t="shared" ref="H210" si="37">(F210/12)*12</f>
        <v>733</v>
      </c>
      <c r="I210" s="19">
        <f t="shared" si="34"/>
        <v>450</v>
      </c>
      <c r="J210" s="19">
        <v>0</v>
      </c>
      <c r="K210" s="19">
        <v>0</v>
      </c>
      <c r="L210" s="19">
        <f t="shared" si="31"/>
        <v>1183</v>
      </c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</row>
    <row r="211" spans="1:23" s="22" customFormat="1" ht="45.75" customHeight="1" x14ac:dyDescent="0.25">
      <c r="A211" s="20">
        <v>210</v>
      </c>
      <c r="B211" s="19" t="s">
        <v>125</v>
      </c>
      <c r="C211" s="19" t="s">
        <v>141</v>
      </c>
      <c r="D211" s="19" t="s">
        <v>144</v>
      </c>
      <c r="E211" s="19" t="s">
        <v>149</v>
      </c>
      <c r="F211" s="19">
        <v>1212</v>
      </c>
      <c r="G211" s="19">
        <f t="shared" si="30"/>
        <v>14544</v>
      </c>
      <c r="H211" s="19">
        <f t="shared" ref="H211" si="38">(F211/12)*12</f>
        <v>1212</v>
      </c>
      <c r="I211" s="19">
        <f t="shared" si="34"/>
        <v>450</v>
      </c>
      <c r="J211" s="19">
        <v>0</v>
      </c>
      <c r="K211" s="19">
        <v>0</v>
      </c>
      <c r="L211" s="19">
        <f t="shared" si="31"/>
        <v>1662</v>
      </c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</row>
    <row r="212" spans="1:23" s="22" customFormat="1" ht="45.75" customHeight="1" x14ac:dyDescent="0.25">
      <c r="A212" s="20">
        <v>211</v>
      </c>
      <c r="B212" s="19" t="s">
        <v>66</v>
      </c>
      <c r="C212" s="19" t="s">
        <v>141</v>
      </c>
      <c r="D212" s="19" t="s">
        <v>144</v>
      </c>
      <c r="E212" s="19" t="s">
        <v>149</v>
      </c>
      <c r="F212" s="19">
        <v>986</v>
      </c>
      <c r="G212" s="19">
        <f t="shared" si="30"/>
        <v>11832</v>
      </c>
      <c r="H212" s="19">
        <f t="shared" ref="H212" si="39">(F212/12)*12</f>
        <v>986</v>
      </c>
      <c r="I212" s="19">
        <f t="shared" si="34"/>
        <v>450</v>
      </c>
      <c r="J212" s="19">
        <v>0</v>
      </c>
      <c r="K212" s="19">
        <v>0</v>
      </c>
      <c r="L212" s="19">
        <f t="shared" si="31"/>
        <v>1436</v>
      </c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</row>
    <row r="213" spans="1:23" s="22" customFormat="1" ht="45.75" customHeight="1" x14ac:dyDescent="0.25">
      <c r="A213" s="20">
        <v>212</v>
      </c>
      <c r="B213" s="19" t="s">
        <v>55</v>
      </c>
      <c r="C213" s="19" t="s">
        <v>141</v>
      </c>
      <c r="D213" s="19" t="s">
        <v>144</v>
      </c>
      <c r="E213" s="19" t="s">
        <v>151</v>
      </c>
      <c r="F213" s="19">
        <v>1676</v>
      </c>
      <c r="G213" s="19">
        <f t="shared" si="30"/>
        <v>20112</v>
      </c>
      <c r="H213" s="19">
        <f t="shared" ref="H213" si="40">(F213/12)*12</f>
        <v>1676</v>
      </c>
      <c r="I213" s="19">
        <f t="shared" si="34"/>
        <v>450</v>
      </c>
      <c r="J213" s="19">
        <v>0</v>
      </c>
      <c r="K213" s="19">
        <v>0</v>
      </c>
      <c r="L213" s="19">
        <f t="shared" si="31"/>
        <v>2126</v>
      </c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</row>
    <row r="214" spans="1:23" s="22" customFormat="1" ht="45.75" customHeight="1" x14ac:dyDescent="0.25">
      <c r="A214" s="20">
        <v>213</v>
      </c>
      <c r="B214" s="19" t="s">
        <v>121</v>
      </c>
      <c r="C214" s="19" t="s">
        <v>141</v>
      </c>
      <c r="D214" s="19" t="s">
        <v>144</v>
      </c>
      <c r="E214" s="19" t="s">
        <v>159</v>
      </c>
      <c r="F214" s="19">
        <v>675</v>
      </c>
      <c r="G214" s="19">
        <f t="shared" si="30"/>
        <v>8100</v>
      </c>
      <c r="H214" s="19">
        <f t="shared" ref="H214" si="41">(F214/12)*12</f>
        <v>675</v>
      </c>
      <c r="I214" s="19">
        <f t="shared" si="34"/>
        <v>450</v>
      </c>
      <c r="J214" s="19">
        <v>0</v>
      </c>
      <c r="K214" s="19">
        <v>0</v>
      </c>
      <c r="L214" s="19">
        <f t="shared" si="31"/>
        <v>1125</v>
      </c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</row>
    <row r="215" spans="1:23" s="22" customFormat="1" ht="45.75" customHeight="1" x14ac:dyDescent="0.25">
      <c r="A215" s="20">
        <v>214</v>
      </c>
      <c r="B215" s="19" t="s">
        <v>50</v>
      </c>
      <c r="C215" s="19" t="s">
        <v>142</v>
      </c>
      <c r="D215" s="19" t="s">
        <v>145</v>
      </c>
      <c r="E215" s="19" t="s">
        <v>142</v>
      </c>
      <c r="F215" s="19">
        <v>561</v>
      </c>
      <c r="G215" s="19">
        <f t="shared" si="30"/>
        <v>6732</v>
      </c>
      <c r="H215" s="19">
        <f t="shared" ref="H215" si="42">(F215/12)*12</f>
        <v>561</v>
      </c>
      <c r="I215" s="19">
        <f t="shared" si="34"/>
        <v>450</v>
      </c>
      <c r="J215" s="19">
        <f>56.63+30.91</f>
        <v>87.54</v>
      </c>
      <c r="K215" s="19">
        <v>0</v>
      </c>
      <c r="L215" s="19">
        <f t="shared" si="31"/>
        <v>1098.54</v>
      </c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</row>
    <row r="216" spans="1:23" s="22" customFormat="1" ht="45.75" customHeight="1" x14ac:dyDescent="0.25">
      <c r="A216" s="20">
        <v>215</v>
      </c>
      <c r="B216" s="19" t="s">
        <v>56</v>
      </c>
      <c r="C216" s="19" t="s">
        <v>141</v>
      </c>
      <c r="D216" s="19" t="s">
        <v>143</v>
      </c>
      <c r="E216" s="19" t="s">
        <v>151</v>
      </c>
      <c r="F216" s="19">
        <v>1676</v>
      </c>
      <c r="G216" s="19">
        <f t="shared" si="30"/>
        <v>20112</v>
      </c>
      <c r="H216" s="19">
        <f t="shared" ref="H216" si="43">(F216/12)*12</f>
        <v>1676</v>
      </c>
      <c r="I216" s="19">
        <f t="shared" si="34"/>
        <v>450</v>
      </c>
      <c r="J216" s="19">
        <v>0</v>
      </c>
      <c r="K216" s="19">
        <v>0</v>
      </c>
      <c r="L216" s="19">
        <f t="shared" si="31"/>
        <v>2126</v>
      </c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</row>
    <row r="217" spans="1:23" s="22" customFormat="1" ht="45.75" customHeight="1" x14ac:dyDescent="0.25">
      <c r="A217" s="20">
        <v>216</v>
      </c>
      <c r="B217" s="19" t="s">
        <v>138</v>
      </c>
      <c r="C217" s="19" t="s">
        <v>141</v>
      </c>
      <c r="D217" s="19" t="s">
        <v>144</v>
      </c>
      <c r="E217" s="19" t="s">
        <v>151</v>
      </c>
      <c r="F217" s="19">
        <v>1676</v>
      </c>
      <c r="G217" s="19">
        <f t="shared" si="30"/>
        <v>20112</v>
      </c>
      <c r="H217" s="19">
        <f t="shared" ref="H217" si="44">(F217/12)*12</f>
        <v>1676</v>
      </c>
      <c r="I217" s="19">
        <f t="shared" si="34"/>
        <v>450</v>
      </c>
      <c r="J217" s="19">
        <v>0</v>
      </c>
      <c r="K217" s="19">
        <v>0</v>
      </c>
      <c r="L217" s="19">
        <f t="shared" si="31"/>
        <v>2126</v>
      </c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</row>
    <row r="218" spans="1:23" s="22" customFormat="1" ht="45.75" customHeight="1" x14ac:dyDescent="0.25">
      <c r="A218" s="20">
        <v>217</v>
      </c>
      <c r="B218" s="19" t="s">
        <v>71</v>
      </c>
      <c r="C218" s="19" t="s">
        <v>141</v>
      </c>
      <c r="D218" s="19" t="s">
        <v>144</v>
      </c>
      <c r="E218" s="19" t="s">
        <v>148</v>
      </c>
      <c r="F218" s="19">
        <v>1412</v>
      </c>
      <c r="G218" s="19">
        <f t="shared" si="30"/>
        <v>16944</v>
      </c>
      <c r="H218" s="19">
        <f t="shared" ref="H218" si="45">(F218/12)*12</f>
        <v>1412</v>
      </c>
      <c r="I218" s="19">
        <f t="shared" si="34"/>
        <v>450</v>
      </c>
      <c r="J218" s="19">
        <v>0</v>
      </c>
      <c r="K218" s="19">
        <v>0</v>
      </c>
      <c r="L218" s="19">
        <f t="shared" si="31"/>
        <v>1862</v>
      </c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</row>
    <row r="219" spans="1:23" s="22" customFormat="1" ht="45.75" customHeight="1" x14ac:dyDescent="0.25">
      <c r="A219" s="20">
        <v>218</v>
      </c>
      <c r="B219" s="19" t="s">
        <v>65</v>
      </c>
      <c r="C219" s="19" t="s">
        <v>141</v>
      </c>
      <c r="D219" s="19" t="s">
        <v>144</v>
      </c>
      <c r="E219" s="19" t="s">
        <v>147</v>
      </c>
      <c r="F219" s="19">
        <v>817</v>
      </c>
      <c r="G219" s="19">
        <f t="shared" si="30"/>
        <v>9804</v>
      </c>
      <c r="H219" s="19">
        <f t="shared" ref="H219" si="46">(F219/12)*12</f>
        <v>817</v>
      </c>
      <c r="I219" s="19">
        <f t="shared" si="34"/>
        <v>450</v>
      </c>
      <c r="J219" s="19">
        <v>0</v>
      </c>
      <c r="K219" s="19">
        <v>0</v>
      </c>
      <c r="L219" s="19">
        <f t="shared" si="31"/>
        <v>1267</v>
      </c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</row>
    <row r="220" spans="1:23" s="22" customFormat="1" ht="45.75" customHeight="1" x14ac:dyDescent="0.25">
      <c r="A220" s="20">
        <v>219</v>
      </c>
      <c r="B220" s="19" t="s">
        <v>114</v>
      </c>
      <c r="C220" s="19" t="s">
        <v>141</v>
      </c>
      <c r="D220" s="23" t="s">
        <v>143</v>
      </c>
      <c r="E220" s="19" t="s">
        <v>151</v>
      </c>
      <c r="F220" s="19">
        <v>1676</v>
      </c>
      <c r="G220" s="19">
        <f t="shared" si="30"/>
        <v>20112</v>
      </c>
      <c r="H220" s="19">
        <f t="shared" ref="H220" si="47">(F220/12)*12</f>
        <v>1676</v>
      </c>
      <c r="I220" s="19">
        <f t="shared" si="34"/>
        <v>450</v>
      </c>
      <c r="J220" s="19">
        <v>0</v>
      </c>
      <c r="K220" s="19">
        <v>321.52999999999997</v>
      </c>
      <c r="L220" s="19">
        <f t="shared" si="31"/>
        <v>2447.5299999999997</v>
      </c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</row>
    <row r="221" spans="1:23" s="22" customFormat="1" ht="45.75" customHeight="1" x14ac:dyDescent="0.25">
      <c r="A221" s="20">
        <v>220</v>
      </c>
      <c r="B221" s="19" t="s">
        <v>49</v>
      </c>
      <c r="C221" s="19" t="s">
        <v>141</v>
      </c>
      <c r="D221" s="19" t="s">
        <v>143</v>
      </c>
      <c r="E221" s="19" t="s">
        <v>147</v>
      </c>
      <c r="F221" s="19">
        <v>817</v>
      </c>
      <c r="G221" s="19">
        <f t="shared" si="30"/>
        <v>9804</v>
      </c>
      <c r="H221" s="19">
        <f t="shared" ref="H221" si="48">(F221/12)*12</f>
        <v>817</v>
      </c>
      <c r="I221" s="19">
        <f t="shared" si="34"/>
        <v>450</v>
      </c>
      <c r="J221" s="19">
        <v>0</v>
      </c>
      <c r="K221" s="19">
        <v>0</v>
      </c>
      <c r="L221" s="19">
        <f t="shared" si="31"/>
        <v>1267</v>
      </c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</row>
    <row r="222" spans="1:23" s="22" customFormat="1" ht="45.75" customHeight="1" x14ac:dyDescent="0.25">
      <c r="A222" s="20">
        <v>221</v>
      </c>
      <c r="B222" s="19" t="s">
        <v>90</v>
      </c>
      <c r="C222" s="19" t="s">
        <v>141</v>
      </c>
      <c r="D222" s="19" t="s">
        <v>144</v>
      </c>
      <c r="E222" s="19" t="s">
        <v>157</v>
      </c>
      <c r="F222" s="19">
        <v>2115</v>
      </c>
      <c r="G222" s="19">
        <f>F222*12</f>
        <v>25380</v>
      </c>
      <c r="H222" s="19">
        <f>(F222/12)*7</f>
        <v>1233.75</v>
      </c>
      <c r="I222" s="19">
        <f>+(37.5)*7</f>
        <v>262.5</v>
      </c>
      <c r="J222" s="19">
        <v>0</v>
      </c>
      <c r="K222" s="19">
        <v>0</v>
      </c>
      <c r="L222" s="19">
        <f t="shared" si="31"/>
        <v>1496.25</v>
      </c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</row>
    <row r="223" spans="1:23" s="22" customFormat="1" ht="45.75" customHeight="1" x14ac:dyDescent="0.25">
      <c r="A223" s="20">
        <v>222</v>
      </c>
      <c r="B223" s="19" t="s">
        <v>55</v>
      </c>
      <c r="C223" s="19" t="s">
        <v>141</v>
      </c>
      <c r="D223" s="19" t="s">
        <v>143</v>
      </c>
      <c r="E223" s="19" t="s">
        <v>151</v>
      </c>
      <c r="F223" s="19">
        <v>1676</v>
      </c>
      <c r="G223" s="19">
        <f t="shared" si="30"/>
        <v>20112</v>
      </c>
      <c r="H223" s="19">
        <f>(F223/12)*11</f>
        <v>1536.3333333333333</v>
      </c>
      <c r="I223" s="19">
        <f>+(37.5)*11</f>
        <v>412.5</v>
      </c>
      <c r="J223" s="19">
        <v>0</v>
      </c>
      <c r="K223" s="19">
        <v>0</v>
      </c>
      <c r="L223" s="19">
        <f t="shared" si="31"/>
        <v>1948.8333333333333</v>
      </c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</row>
    <row r="224" spans="1:23" s="22" customFormat="1" ht="45.75" customHeight="1" x14ac:dyDescent="0.25">
      <c r="A224" s="20">
        <v>223</v>
      </c>
      <c r="B224" s="19" t="s">
        <v>139</v>
      </c>
      <c r="C224" s="19" t="s">
        <v>141</v>
      </c>
      <c r="D224" s="23" t="s">
        <v>143</v>
      </c>
      <c r="E224" s="19" t="s">
        <v>151</v>
      </c>
      <c r="F224" s="19">
        <v>1676</v>
      </c>
      <c r="G224" s="19">
        <f>F224*12</f>
        <v>20112</v>
      </c>
      <c r="H224" s="19">
        <f>(F224/12)*7</f>
        <v>977.66666666666663</v>
      </c>
      <c r="I224" s="19">
        <f>+(37.5)*7</f>
        <v>262.5</v>
      </c>
      <c r="J224" s="19">
        <v>0</v>
      </c>
      <c r="K224" s="19">
        <v>0</v>
      </c>
      <c r="L224" s="19">
        <f t="shared" si="31"/>
        <v>1240.1666666666665</v>
      </c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</row>
    <row r="225" spans="1:23" s="22" customFormat="1" ht="45.75" customHeight="1" x14ac:dyDescent="0.25">
      <c r="A225" s="20">
        <v>224</v>
      </c>
      <c r="B225" s="19" t="s">
        <v>114</v>
      </c>
      <c r="C225" s="19" t="s">
        <v>141</v>
      </c>
      <c r="D225" s="19" t="s">
        <v>144</v>
      </c>
      <c r="E225" s="19" t="s">
        <v>151</v>
      </c>
      <c r="F225" s="19">
        <v>1676</v>
      </c>
      <c r="G225" s="19">
        <f t="shared" si="30"/>
        <v>20112</v>
      </c>
      <c r="H225" s="19">
        <f>(F225/12)*12</f>
        <v>1676</v>
      </c>
      <c r="I225" s="19">
        <f>+(37.5)*12</f>
        <v>450</v>
      </c>
      <c r="J225" s="19">
        <v>0</v>
      </c>
      <c r="K225" s="19">
        <v>0</v>
      </c>
      <c r="L225" s="19">
        <f t="shared" si="31"/>
        <v>2126</v>
      </c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</row>
    <row r="226" spans="1:23" s="22" customFormat="1" ht="45.75" customHeight="1" x14ac:dyDescent="0.25">
      <c r="A226" s="20">
        <v>225</v>
      </c>
      <c r="B226" s="19" t="s">
        <v>90</v>
      </c>
      <c r="C226" s="19" t="s">
        <v>141</v>
      </c>
      <c r="D226" s="19" t="s">
        <v>144</v>
      </c>
      <c r="E226" s="19" t="s">
        <v>157</v>
      </c>
      <c r="F226" s="19">
        <v>2115</v>
      </c>
      <c r="G226" s="19">
        <f>F226*12</f>
        <v>25380</v>
      </c>
      <c r="H226" s="19">
        <f>(F226/12)*6</f>
        <v>1057.5</v>
      </c>
      <c r="I226" s="19">
        <f>+(37.5)*6</f>
        <v>225</v>
      </c>
      <c r="J226" s="19">
        <v>0</v>
      </c>
      <c r="K226" s="19">
        <v>0</v>
      </c>
      <c r="L226" s="19">
        <f t="shared" si="31"/>
        <v>1282.5</v>
      </c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</row>
    <row r="227" spans="1:23" s="22" customFormat="1" ht="45.75" customHeight="1" x14ac:dyDescent="0.25">
      <c r="A227" s="20">
        <v>226</v>
      </c>
      <c r="B227" s="19" t="s">
        <v>65</v>
      </c>
      <c r="C227" s="19" t="s">
        <v>141</v>
      </c>
      <c r="D227" s="19" t="s">
        <v>144</v>
      </c>
      <c r="E227" s="19" t="s">
        <v>147</v>
      </c>
      <c r="F227" s="19">
        <v>817</v>
      </c>
      <c r="G227" s="19">
        <f t="shared" si="30"/>
        <v>9804</v>
      </c>
      <c r="H227" s="19">
        <f>(F227/12)*12</f>
        <v>817</v>
      </c>
      <c r="I227" s="19">
        <f>+(37.5)*12</f>
        <v>450</v>
      </c>
      <c r="J227" s="19">
        <v>0</v>
      </c>
      <c r="K227" s="19">
        <v>0</v>
      </c>
      <c r="L227" s="19">
        <f t="shared" si="31"/>
        <v>1267</v>
      </c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</row>
    <row r="228" spans="1:23" s="22" customFormat="1" ht="45.75" customHeight="1" x14ac:dyDescent="0.25">
      <c r="A228" s="20">
        <v>227</v>
      </c>
      <c r="B228" s="19" t="s">
        <v>50</v>
      </c>
      <c r="C228" s="19" t="s">
        <v>142</v>
      </c>
      <c r="D228" s="19" t="s">
        <v>145</v>
      </c>
      <c r="E228" s="19" t="s">
        <v>142</v>
      </c>
      <c r="F228" s="19">
        <v>561</v>
      </c>
      <c r="G228" s="19">
        <f t="shared" si="30"/>
        <v>6732</v>
      </c>
      <c r="H228" s="19">
        <f>(F228/12)*12</f>
        <v>561</v>
      </c>
      <c r="I228" s="19">
        <f>+(37.5)*12</f>
        <v>450</v>
      </c>
      <c r="J228" s="19">
        <v>0</v>
      </c>
      <c r="K228" s="19">
        <v>0</v>
      </c>
      <c r="L228" s="19">
        <f t="shared" si="31"/>
        <v>1011</v>
      </c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</row>
    <row r="229" spans="1:23" s="22" customFormat="1" ht="45.75" customHeight="1" x14ac:dyDescent="0.25">
      <c r="A229" s="20">
        <v>228</v>
      </c>
      <c r="B229" s="19" t="s">
        <v>140</v>
      </c>
      <c r="C229" s="24" t="s">
        <v>141</v>
      </c>
      <c r="D229" s="24" t="s">
        <v>144</v>
      </c>
      <c r="E229" s="24" t="s">
        <v>151</v>
      </c>
      <c r="F229" s="24">
        <v>1809</v>
      </c>
      <c r="G229" s="24">
        <f t="shared" si="30"/>
        <v>21708</v>
      </c>
      <c r="H229" s="19">
        <f>(F229/12)*12</f>
        <v>1809</v>
      </c>
      <c r="I229" s="19">
        <f>+(37.5)*12</f>
        <v>450</v>
      </c>
      <c r="J229" s="19">
        <v>0</v>
      </c>
      <c r="K229" s="19">
        <v>40.6</v>
      </c>
      <c r="L229" s="19">
        <f t="shared" si="31"/>
        <v>2299.6</v>
      </c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</row>
    <row r="230" spans="1:23" ht="26.25" customHeight="1" x14ac:dyDescent="0.25">
      <c r="A230" s="25" t="s">
        <v>12</v>
      </c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16">
        <v>45291</v>
      </c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</row>
    <row r="231" spans="1:23" ht="26.25" customHeight="1" x14ac:dyDescent="0.25">
      <c r="A231" s="25" t="s">
        <v>14</v>
      </c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17" t="s">
        <v>165</v>
      </c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26.25" customHeight="1" x14ac:dyDescent="0.25">
      <c r="A232" s="25" t="s">
        <v>16</v>
      </c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17" t="s">
        <v>160</v>
      </c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</row>
    <row r="233" spans="1:23" ht="26.25" customHeight="1" x14ac:dyDescent="0.25">
      <c r="A233" s="25" t="s">
        <v>18</v>
      </c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17" t="s">
        <v>161</v>
      </c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26.25" customHeight="1" x14ac:dyDescent="0.25">
      <c r="A234" s="25" t="s">
        <v>20</v>
      </c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18" t="s">
        <v>162</v>
      </c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</row>
    <row r="235" spans="1:23" ht="26.25" customHeight="1" x14ac:dyDescent="0.25">
      <c r="A235" s="25" t="s">
        <v>22</v>
      </c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17" t="s">
        <v>163</v>
      </c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26.25" customHeight="1" x14ac:dyDescent="0.25">
      <c r="A236" s="26" t="s">
        <v>24</v>
      </c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17" t="s">
        <v>164</v>
      </c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</row>
    <row r="237" spans="1:23" ht="15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5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</row>
    <row r="239" spans="1:23" ht="15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</row>
    <row r="241" spans="1:23" ht="15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5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</row>
    <row r="243" spans="1:23" ht="15.7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</row>
    <row r="244" spans="1:23" ht="15.7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</row>
    <row r="245" spans="1:23" ht="15.7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5.7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</row>
    <row r="247" spans="1:23" ht="15.7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5.7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</row>
    <row r="249" spans="1:23" ht="15.7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5.7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</row>
    <row r="251" spans="1:23" ht="15.7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</row>
    <row r="253" spans="1:23" ht="15.7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5.7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</row>
    <row r="255" spans="1:23" ht="15.7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5.7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</row>
    <row r="257" spans="1:23" ht="15.7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5.7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</row>
    <row r="259" spans="1:23" ht="15.7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5.7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</row>
    <row r="261" spans="1:23" ht="15.7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</row>
    <row r="263" spans="1:23" ht="15.7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5.7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</row>
    <row r="265" spans="1:23" ht="15.7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</row>
    <row r="266" spans="1:23" ht="15.7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</row>
    <row r="267" spans="1:23" ht="15.7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5.7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</row>
    <row r="269" spans="1:23" ht="15.7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5.7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</row>
    <row r="271" spans="1:23" ht="15.7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5.7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</row>
    <row r="273" spans="1:23" ht="15.7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</row>
    <row r="275" spans="1:23" ht="15.7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5.7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</row>
    <row r="277" spans="1:23" ht="15.7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5.7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</row>
    <row r="279" spans="1:23" ht="15.7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5.7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</row>
    <row r="281" spans="1:23" ht="15.7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5.7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</row>
    <row r="283" spans="1:23" ht="15.7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</row>
    <row r="285" spans="1:23" ht="15.7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5.7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</row>
    <row r="287" spans="1:23" ht="15.7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</row>
    <row r="288" spans="1:23" ht="15.7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</row>
    <row r="289" spans="1:23" ht="15.7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5.7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</row>
    <row r="291" spans="1:23" ht="15.7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5.7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</row>
    <row r="293" spans="1:23" ht="15.7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5.7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</row>
    <row r="295" spans="1:23" ht="15.7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</row>
    <row r="297" spans="1:23" ht="15.7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5.7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</row>
    <row r="299" spans="1:23" ht="15.7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5.7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</row>
    <row r="301" spans="1:23" ht="15.7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5.7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</row>
    <row r="303" spans="1:23" ht="15.7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5.7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</row>
    <row r="305" spans="1:23" ht="15.7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</row>
    <row r="307" spans="1:23" ht="15.7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5.7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</row>
    <row r="309" spans="1:23" ht="15.7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</row>
    <row r="310" spans="1:23" ht="15.7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</row>
    <row r="311" spans="1:23" ht="15.7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</row>
    <row r="312" spans="1:23" ht="15.7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</row>
    <row r="313" spans="1:23" ht="15.7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</row>
    <row r="314" spans="1:23" ht="15.7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</row>
    <row r="315" spans="1:23" ht="15.7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</row>
    <row r="316" spans="1:23" ht="15.7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</row>
    <row r="317" spans="1:23" ht="15.7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</row>
    <row r="318" spans="1:23" ht="15.7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</row>
    <row r="319" spans="1:23" ht="15.7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</row>
    <row r="320" spans="1:23" ht="15.7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</row>
    <row r="321" spans="1:23" ht="15.7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</row>
    <row r="322" spans="1:23" ht="15.7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</row>
    <row r="323" spans="1:23" ht="15.7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</row>
    <row r="324" spans="1:23" ht="15.7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</row>
    <row r="325" spans="1:23" ht="15.7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</row>
    <row r="326" spans="1:23" ht="15.7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</row>
    <row r="327" spans="1:23" ht="15.7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</row>
    <row r="328" spans="1:23" ht="15.7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</row>
    <row r="329" spans="1:23" ht="15.7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</row>
    <row r="330" spans="1:23" ht="15.7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</row>
    <row r="331" spans="1:23" ht="15.7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</row>
    <row r="332" spans="1:23" ht="15.7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</row>
    <row r="333" spans="1:23" ht="15.7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</row>
    <row r="334" spans="1:23" ht="15.7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</row>
    <row r="335" spans="1:23" ht="15.7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</row>
    <row r="336" spans="1:23" ht="15.7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</row>
    <row r="337" spans="1:23" ht="15.7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</row>
    <row r="338" spans="1:23" ht="15.7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</row>
    <row r="339" spans="1:23" ht="15.7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</row>
    <row r="340" spans="1:23" ht="15.7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</row>
    <row r="341" spans="1:23" ht="15.7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</row>
    <row r="342" spans="1:23" ht="15.7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</row>
    <row r="343" spans="1:23" ht="15.7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</row>
    <row r="344" spans="1:23" ht="15.7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</row>
    <row r="345" spans="1:23" ht="15.7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</row>
    <row r="346" spans="1:23" ht="15.7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</row>
    <row r="347" spans="1:23" ht="15.7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</row>
    <row r="348" spans="1:23" ht="15.7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</row>
    <row r="349" spans="1:23" ht="15.7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</row>
    <row r="350" spans="1:23" ht="15.7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</row>
    <row r="351" spans="1:23" ht="15.7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</row>
    <row r="352" spans="1:23" ht="15.7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</row>
    <row r="353" spans="1:23" ht="15.7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</row>
    <row r="354" spans="1:23" ht="15.7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</row>
    <row r="355" spans="1:23" ht="15.7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</row>
    <row r="356" spans="1:23" ht="15.7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</row>
    <row r="357" spans="1:23" ht="15.7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</row>
    <row r="358" spans="1:23" ht="15.7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</row>
    <row r="359" spans="1:23" ht="15.7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</row>
    <row r="360" spans="1:23" ht="15.7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</row>
    <row r="361" spans="1:23" ht="15.7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</row>
    <row r="362" spans="1:23" ht="15.7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</row>
    <row r="363" spans="1:23" ht="15.7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</row>
    <row r="364" spans="1:23" ht="15.7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</row>
    <row r="365" spans="1:23" ht="15.7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</row>
    <row r="366" spans="1:23" ht="15.7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</row>
    <row r="367" spans="1:23" ht="15.7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</row>
    <row r="368" spans="1:23" ht="15.7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</row>
    <row r="369" spans="1:23" ht="15.7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</row>
    <row r="370" spans="1:23" ht="15.7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</row>
    <row r="371" spans="1:23" ht="15.7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</row>
    <row r="372" spans="1:23" ht="15.7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</row>
    <row r="373" spans="1:23" ht="15.7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</row>
    <row r="374" spans="1:23" ht="15.7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</row>
    <row r="375" spans="1:23" ht="15.7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</row>
    <row r="376" spans="1:23" ht="15.7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</row>
    <row r="377" spans="1:23" ht="15.7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</row>
    <row r="378" spans="1:23" ht="15.7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</row>
    <row r="379" spans="1:23" ht="15.7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</row>
    <row r="380" spans="1:23" ht="15.7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</row>
    <row r="381" spans="1:23" ht="15.7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</row>
    <row r="382" spans="1:23" ht="15.7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</row>
    <row r="383" spans="1:23" ht="15.7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</row>
    <row r="384" spans="1:23" ht="15.7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</row>
    <row r="385" spans="1:23" ht="15.7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</row>
    <row r="386" spans="1:23" ht="15.7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</row>
    <row r="387" spans="1:23" ht="15.7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</row>
    <row r="388" spans="1:23" ht="15.7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</row>
    <row r="389" spans="1:23" ht="15.7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</row>
    <row r="390" spans="1:23" ht="15.7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</row>
    <row r="391" spans="1:23" ht="15.7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</row>
    <row r="392" spans="1:23" ht="15.7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</row>
    <row r="393" spans="1:23" ht="15.7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</row>
    <row r="394" spans="1:23" ht="15.7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</row>
    <row r="395" spans="1:23" ht="15.7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</row>
    <row r="396" spans="1:23" ht="15.7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</row>
    <row r="397" spans="1:23" ht="15.7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</row>
    <row r="398" spans="1:23" ht="15.7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</row>
    <row r="399" spans="1:23" ht="15.7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</row>
    <row r="400" spans="1:23" ht="15.7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</row>
    <row r="401" spans="1:23" ht="15.7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</row>
    <row r="402" spans="1:23" ht="15.7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</row>
    <row r="403" spans="1:23" ht="15.7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</row>
    <row r="404" spans="1:23" ht="15.7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</row>
    <row r="405" spans="1:23" ht="15.7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</row>
    <row r="406" spans="1:23" ht="15.7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</row>
    <row r="407" spans="1:23" ht="15.7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</row>
    <row r="408" spans="1:23" ht="15.7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</row>
    <row r="409" spans="1:23" ht="15.7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</row>
    <row r="410" spans="1:23" ht="15.7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</row>
    <row r="411" spans="1:23" ht="15.7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</row>
    <row r="412" spans="1:23" ht="15.7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</row>
    <row r="413" spans="1:23" ht="15.7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</row>
    <row r="414" spans="1:23" ht="15.7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</row>
    <row r="415" spans="1:23" ht="15.7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</row>
    <row r="416" spans="1:23" ht="15.7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</row>
    <row r="417" spans="1:23" ht="15.7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</row>
    <row r="418" spans="1:23" ht="15.7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</row>
    <row r="419" spans="1:23" ht="15.7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</row>
    <row r="420" spans="1:23" ht="15.7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</row>
    <row r="421" spans="1:23" ht="15.7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</row>
    <row r="422" spans="1:23" ht="15.7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</row>
    <row r="423" spans="1:23" ht="15.7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</row>
    <row r="424" spans="1:23" ht="15.7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</row>
    <row r="425" spans="1:23" ht="15.7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</row>
    <row r="426" spans="1:23" ht="15.7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</row>
    <row r="427" spans="1:23" ht="15.7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</row>
    <row r="428" spans="1:23" ht="15.7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</row>
    <row r="429" spans="1:23" ht="15.7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</row>
    <row r="430" spans="1:23" ht="15.7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</row>
    <row r="431" spans="1:23" ht="15.7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</row>
    <row r="432" spans="1:23" ht="15.7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</row>
    <row r="433" spans="1:23" ht="15.7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</row>
    <row r="434" spans="1:23" ht="15.7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</row>
    <row r="435" spans="1:23" ht="15.7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</row>
    <row r="436" spans="1:23" ht="15.7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</row>
    <row r="437" spans="1:23" ht="15.7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</row>
    <row r="438" spans="1:23" ht="15.7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</row>
    <row r="439" spans="1:23" ht="15.7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</row>
    <row r="440" spans="1:23" ht="15.7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</row>
    <row r="441" spans="1:23" ht="15.7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</row>
    <row r="442" spans="1:23" ht="15.7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</row>
    <row r="443" spans="1:23" ht="15.7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</row>
    <row r="444" spans="1:23" ht="15.7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</row>
    <row r="445" spans="1:23" ht="15.7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</row>
    <row r="446" spans="1:23" ht="15.7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</row>
    <row r="447" spans="1:23" ht="15.7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</row>
    <row r="448" spans="1:23" ht="15.7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</row>
    <row r="449" spans="1:23" ht="15.7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</row>
    <row r="450" spans="1:23" ht="15.7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</row>
    <row r="451" spans="1:23" ht="15.7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</row>
    <row r="452" spans="1:23" ht="15.7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</row>
    <row r="453" spans="1:23" ht="15.7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</row>
    <row r="454" spans="1:23" ht="15.7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</row>
    <row r="455" spans="1:23" ht="15.7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</row>
    <row r="456" spans="1:23" ht="15.7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</row>
    <row r="457" spans="1:23" ht="15.7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</row>
    <row r="458" spans="1:23" ht="15.7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</row>
    <row r="459" spans="1:23" ht="15.7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</row>
    <row r="460" spans="1:23" ht="15.7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</row>
    <row r="461" spans="1:23" ht="15.7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</row>
    <row r="462" spans="1:23" ht="15.7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</row>
    <row r="463" spans="1:23" ht="15.7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</row>
    <row r="464" spans="1:23" ht="15.7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</row>
    <row r="465" spans="1:23" ht="15.7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</row>
    <row r="466" spans="1:23" ht="15.7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</row>
    <row r="467" spans="1:23" ht="15.7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</row>
    <row r="468" spans="1:23" ht="15.7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</row>
    <row r="469" spans="1:23" ht="15.7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</row>
    <row r="470" spans="1:23" ht="15.7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</row>
    <row r="471" spans="1:23" ht="15.7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</row>
    <row r="472" spans="1:23" ht="15.7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</row>
    <row r="473" spans="1:23" ht="15.7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</row>
    <row r="474" spans="1:23" ht="15.7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</row>
    <row r="475" spans="1:23" ht="15.7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</row>
    <row r="476" spans="1:23" ht="15.7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</row>
    <row r="477" spans="1:23" ht="15.7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</row>
    <row r="478" spans="1:23" ht="15.7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</row>
    <row r="479" spans="1:23" ht="15.7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</row>
    <row r="480" spans="1:23" ht="15.7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</row>
    <row r="481" spans="1:23" ht="15.7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</row>
    <row r="482" spans="1:23" ht="15.7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</row>
    <row r="483" spans="1:23" ht="15.7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</row>
    <row r="484" spans="1:23" ht="15.7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</row>
    <row r="485" spans="1:23" ht="15.7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</row>
    <row r="486" spans="1:23" ht="15.7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</row>
    <row r="487" spans="1:23" ht="15.7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</row>
    <row r="488" spans="1:23" ht="15.7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</row>
    <row r="489" spans="1:23" ht="15.7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</row>
    <row r="490" spans="1:23" ht="15.7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</row>
    <row r="491" spans="1:23" ht="15.7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</row>
    <row r="492" spans="1:23" ht="15.7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</row>
    <row r="493" spans="1:23" ht="15.7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</row>
    <row r="494" spans="1:23" ht="15.7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</row>
    <row r="495" spans="1:23" ht="15.7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</row>
    <row r="496" spans="1:23" ht="15.7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</row>
    <row r="497" spans="1:23" ht="15.7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</row>
    <row r="498" spans="1:23" ht="15.7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</row>
    <row r="499" spans="1:23" ht="15.7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</row>
    <row r="500" spans="1:23" ht="15.7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</row>
    <row r="501" spans="1:23" ht="15.7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</row>
    <row r="502" spans="1:23" ht="15.7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</row>
    <row r="503" spans="1:23" ht="15.7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</row>
    <row r="504" spans="1:23" ht="15.7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</row>
    <row r="505" spans="1:23" ht="15.7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</row>
    <row r="506" spans="1:23" ht="15.7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</row>
    <row r="507" spans="1:23" ht="15.7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</row>
    <row r="508" spans="1:23" ht="15.7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</row>
    <row r="509" spans="1:23" ht="15.7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</row>
    <row r="510" spans="1:23" ht="15.7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</row>
    <row r="511" spans="1:23" ht="15.7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</row>
    <row r="512" spans="1:23" ht="15.7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</row>
    <row r="513" spans="1:23" ht="15.7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</row>
    <row r="514" spans="1:23" ht="15.7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</row>
    <row r="515" spans="1:23" ht="15.7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</row>
    <row r="516" spans="1:23" ht="15.7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</row>
    <row r="517" spans="1:23" ht="15.7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</row>
    <row r="518" spans="1:23" ht="15.7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</row>
    <row r="519" spans="1:23" ht="15.7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</row>
    <row r="520" spans="1:23" ht="15.7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</row>
    <row r="521" spans="1:23" ht="15.7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</row>
    <row r="522" spans="1:23" ht="15.7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</row>
    <row r="523" spans="1:23" ht="15.7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</row>
    <row r="524" spans="1:23" ht="15.7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</row>
    <row r="525" spans="1:23" ht="15.7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</row>
    <row r="526" spans="1:23" ht="15.7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</row>
    <row r="527" spans="1:23" ht="15.7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</row>
    <row r="528" spans="1:23" ht="15.7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</row>
    <row r="529" spans="1:23" ht="15.7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</row>
    <row r="530" spans="1:23" ht="15.7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</row>
    <row r="531" spans="1:23" ht="15.7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</row>
    <row r="532" spans="1:23" ht="15.7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</row>
    <row r="533" spans="1:23" ht="15.7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</row>
    <row r="534" spans="1:23" ht="15.7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</row>
    <row r="535" spans="1:23" ht="15.7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</row>
    <row r="536" spans="1:23" ht="15.7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</row>
    <row r="537" spans="1:23" ht="15.7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</row>
    <row r="538" spans="1:23" ht="15.7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</row>
    <row r="539" spans="1:23" ht="15.7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</row>
    <row r="540" spans="1:23" ht="15.7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</row>
    <row r="541" spans="1:23" ht="15.7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</row>
    <row r="542" spans="1:23" ht="15.7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</row>
    <row r="543" spans="1:23" ht="15.7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</row>
    <row r="544" spans="1:23" ht="15.7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</row>
    <row r="545" spans="1:23" ht="15.7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</row>
    <row r="546" spans="1:23" ht="15.7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</row>
    <row r="547" spans="1:23" ht="15.7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</row>
    <row r="548" spans="1:23" ht="15.7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</row>
    <row r="549" spans="1:23" ht="15.7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</row>
    <row r="550" spans="1:23" ht="15.7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</row>
    <row r="551" spans="1:23" ht="15.7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</row>
    <row r="552" spans="1:23" ht="15.7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</row>
    <row r="553" spans="1:23" ht="15.7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</row>
    <row r="554" spans="1:23" ht="15.7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</row>
    <row r="555" spans="1:23" ht="15.7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</row>
    <row r="556" spans="1:23" ht="15.7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</row>
    <row r="557" spans="1:23" ht="15.7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</row>
    <row r="558" spans="1:23" ht="15.7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</row>
    <row r="559" spans="1:23" ht="15.7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</row>
    <row r="560" spans="1:23" ht="15.7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</row>
    <row r="561" spans="1:23" ht="15.7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</row>
    <row r="562" spans="1:23" ht="15.7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</row>
    <row r="563" spans="1:23" ht="15.7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</row>
    <row r="564" spans="1:23" ht="15.7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</row>
    <row r="565" spans="1:23" ht="15.7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</row>
    <row r="566" spans="1:23" ht="15.7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</row>
    <row r="567" spans="1:23" ht="15.7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</row>
    <row r="568" spans="1:23" ht="15.7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</row>
    <row r="569" spans="1:23" ht="15.7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</row>
    <row r="570" spans="1:23" ht="15.7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</row>
    <row r="571" spans="1:23" ht="15.7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</row>
    <row r="572" spans="1:23" ht="15.7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</row>
    <row r="573" spans="1:23" ht="15.7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</row>
    <row r="574" spans="1:23" ht="15.7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</row>
    <row r="575" spans="1:23" ht="15.7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</row>
    <row r="576" spans="1:23" ht="15.7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</row>
    <row r="577" spans="1:23" ht="15.7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</row>
    <row r="578" spans="1:23" ht="15.7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</row>
    <row r="579" spans="1:23" ht="15.7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</row>
    <row r="580" spans="1:23" ht="15.7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</row>
    <row r="581" spans="1:23" ht="15.7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</row>
    <row r="582" spans="1:23" ht="15.7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</row>
    <row r="583" spans="1:23" ht="15.7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</row>
    <row r="584" spans="1:23" ht="15.7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</row>
    <row r="585" spans="1:23" ht="15.7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</row>
    <row r="586" spans="1:23" ht="15.7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</row>
    <row r="587" spans="1:23" ht="15.7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</row>
    <row r="588" spans="1:23" ht="15.7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</row>
    <row r="589" spans="1:23" ht="15.7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</row>
    <row r="590" spans="1:23" ht="15.7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</row>
    <row r="591" spans="1:23" ht="15.7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</row>
    <row r="592" spans="1:23" ht="15.7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</row>
    <row r="593" spans="1:23" ht="15.7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</row>
    <row r="594" spans="1:23" ht="15.7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</row>
    <row r="595" spans="1:23" ht="15.7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</row>
    <row r="596" spans="1:23" ht="15.7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</row>
    <row r="597" spans="1:23" ht="15.7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</row>
    <row r="598" spans="1:23" ht="15.7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</row>
    <row r="599" spans="1:23" ht="15.7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</row>
    <row r="600" spans="1:23" ht="15.7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</row>
    <row r="601" spans="1:23" ht="15.7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</row>
    <row r="602" spans="1:23" ht="15.7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</row>
    <row r="603" spans="1:23" ht="15.7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</row>
    <row r="604" spans="1:23" ht="15.7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</row>
    <row r="605" spans="1:23" ht="15.7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</row>
    <row r="606" spans="1:23" ht="15.7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</row>
    <row r="607" spans="1:23" ht="15.7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</row>
    <row r="608" spans="1:23" ht="15.7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</row>
    <row r="609" spans="1:23" ht="15.7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</row>
    <row r="610" spans="1:23" ht="15.7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</row>
    <row r="611" spans="1:23" ht="15.7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</row>
    <row r="612" spans="1:23" ht="15.7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</row>
    <row r="613" spans="1:23" ht="15.7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</row>
    <row r="614" spans="1:23" ht="15.7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</row>
    <row r="615" spans="1:23" ht="15.7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</row>
    <row r="616" spans="1:23" ht="15.7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</row>
    <row r="617" spans="1:23" ht="15.7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</row>
    <row r="618" spans="1:23" ht="15.7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</row>
    <row r="619" spans="1:23" ht="15.7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</row>
    <row r="620" spans="1:23" ht="15.7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</row>
    <row r="621" spans="1:23" ht="15.7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</row>
    <row r="622" spans="1:23" ht="15.7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</row>
    <row r="623" spans="1:23" ht="15.7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</row>
    <row r="624" spans="1:23" ht="15.7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</row>
    <row r="625" spans="1:23" ht="15.7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</row>
    <row r="626" spans="1:23" ht="15.7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</row>
    <row r="627" spans="1:23" ht="15.7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</row>
    <row r="628" spans="1:23" ht="15.7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</row>
    <row r="629" spans="1:23" ht="15.7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</row>
    <row r="630" spans="1:23" ht="15.7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</row>
    <row r="631" spans="1:23" ht="15.7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</row>
    <row r="632" spans="1:23" ht="15.7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</row>
    <row r="633" spans="1:23" ht="15.7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</row>
    <row r="634" spans="1:23" ht="15.7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</row>
    <row r="635" spans="1:23" ht="15.7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</row>
    <row r="636" spans="1:23" ht="15.7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</row>
    <row r="637" spans="1:23" ht="15.7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</row>
    <row r="638" spans="1:23" ht="15.7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</row>
    <row r="639" spans="1:23" ht="15.7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</row>
    <row r="640" spans="1:23" ht="15.7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</row>
    <row r="641" spans="1:23" ht="15.7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</row>
    <row r="642" spans="1:23" ht="15.7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</row>
    <row r="643" spans="1:23" ht="15.7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</row>
    <row r="644" spans="1:23" ht="15.7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</row>
    <row r="645" spans="1:23" ht="15.7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</row>
    <row r="646" spans="1:23" ht="15.7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</row>
    <row r="647" spans="1:23" ht="15.7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</row>
    <row r="648" spans="1:23" ht="15.7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</row>
    <row r="649" spans="1:23" ht="15.7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</row>
    <row r="650" spans="1:23" ht="15.7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</row>
    <row r="651" spans="1:23" ht="15.7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</row>
    <row r="652" spans="1:23" ht="15.7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</row>
    <row r="653" spans="1:23" ht="15.7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</row>
    <row r="654" spans="1:23" ht="15.7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</row>
    <row r="655" spans="1:23" ht="15.7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</row>
    <row r="656" spans="1:23" ht="15.7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</row>
    <row r="657" spans="1:23" ht="15.7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</row>
    <row r="658" spans="1:23" ht="15.7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</row>
    <row r="659" spans="1:23" ht="15.7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</row>
    <row r="660" spans="1:23" ht="15.7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</row>
    <row r="661" spans="1:23" ht="15.7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</row>
    <row r="662" spans="1:23" ht="15.7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</row>
    <row r="663" spans="1:23" ht="15.7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</row>
    <row r="664" spans="1:23" ht="15.7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</row>
    <row r="665" spans="1:23" ht="15.7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</row>
    <row r="666" spans="1:23" ht="15.7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</row>
    <row r="667" spans="1:23" ht="15.7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</row>
    <row r="668" spans="1:23" ht="15.7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</row>
    <row r="669" spans="1:23" ht="15.7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</row>
    <row r="670" spans="1:23" ht="15.7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</row>
    <row r="671" spans="1:23" ht="15.7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</row>
    <row r="672" spans="1:23" ht="15.7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</row>
    <row r="673" spans="1:23" ht="15.7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</row>
    <row r="674" spans="1:23" ht="15.7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</row>
    <row r="675" spans="1:23" ht="15.7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</row>
    <row r="676" spans="1:23" ht="15.7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</row>
    <row r="677" spans="1:23" ht="15.7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</row>
    <row r="678" spans="1:23" ht="15.7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</row>
    <row r="679" spans="1:23" ht="15.7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</row>
    <row r="680" spans="1:23" ht="15.7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</row>
    <row r="681" spans="1:23" ht="15.7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</row>
    <row r="682" spans="1:23" ht="15.7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</row>
    <row r="683" spans="1:23" ht="15.7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</row>
    <row r="684" spans="1:23" ht="15.7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</row>
    <row r="685" spans="1:23" ht="15.7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</row>
    <row r="686" spans="1:23" ht="15.7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</row>
    <row r="687" spans="1:23" ht="15.7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</row>
    <row r="688" spans="1:23" ht="15.7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</row>
    <row r="689" spans="1:23" ht="15.7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</row>
    <row r="690" spans="1:23" ht="15.7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</row>
    <row r="691" spans="1:23" ht="15.7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</row>
    <row r="692" spans="1:23" ht="15.7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</row>
    <row r="693" spans="1:23" ht="15.7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</row>
    <row r="694" spans="1:23" ht="15.7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</row>
    <row r="695" spans="1:23" ht="15.7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</row>
    <row r="696" spans="1:23" ht="15.7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</row>
    <row r="697" spans="1:23" ht="15.7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</row>
    <row r="698" spans="1:23" ht="15.7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</row>
    <row r="699" spans="1:23" ht="15.7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</row>
    <row r="700" spans="1:23" ht="15.7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</row>
    <row r="701" spans="1:23" ht="15.7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</row>
    <row r="702" spans="1:23" ht="15.7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</row>
    <row r="703" spans="1:23" ht="15.7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</row>
    <row r="704" spans="1:23" ht="15.7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</row>
    <row r="705" spans="1:23" ht="15.7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</row>
    <row r="706" spans="1:23" ht="15.7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</row>
    <row r="707" spans="1:23" ht="15.7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</row>
    <row r="708" spans="1:23" ht="15.7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</row>
    <row r="709" spans="1:23" ht="15.7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</row>
    <row r="710" spans="1:23" ht="15.7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</row>
    <row r="711" spans="1:23" ht="15.7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</row>
    <row r="712" spans="1:23" ht="15.7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</row>
    <row r="713" spans="1:23" ht="15.7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</row>
    <row r="714" spans="1:23" ht="15.7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</row>
    <row r="715" spans="1:23" ht="15.7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</row>
    <row r="716" spans="1:23" ht="15.7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</row>
    <row r="717" spans="1:23" ht="15.7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</row>
    <row r="718" spans="1:23" ht="15.7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</row>
    <row r="719" spans="1:23" ht="15.7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</row>
    <row r="720" spans="1:23" ht="15.7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</row>
    <row r="721" spans="1:23" ht="15.7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</row>
    <row r="722" spans="1:23" ht="15.7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</row>
    <row r="723" spans="1:23" ht="15.7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</row>
    <row r="724" spans="1:23" ht="15.7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</row>
    <row r="725" spans="1:23" ht="15.7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</row>
    <row r="726" spans="1:23" ht="15.7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</row>
    <row r="727" spans="1:23" ht="15.7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</row>
    <row r="728" spans="1:23" ht="15.7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</row>
    <row r="729" spans="1:23" ht="15.7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</row>
    <row r="730" spans="1:23" ht="15.7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</row>
    <row r="731" spans="1:23" ht="15.7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</row>
    <row r="732" spans="1:23" ht="15.7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</row>
    <row r="733" spans="1:23" ht="15.7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</row>
    <row r="734" spans="1:23" ht="15.7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</row>
    <row r="735" spans="1:23" ht="15.7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</row>
    <row r="736" spans="1:23" ht="15.7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</row>
    <row r="737" spans="1:23" ht="15.7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</row>
    <row r="738" spans="1:23" ht="15.7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</row>
    <row r="739" spans="1:23" ht="15.7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</row>
    <row r="740" spans="1:23" ht="15.7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</row>
    <row r="741" spans="1:23" ht="15.7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</row>
    <row r="742" spans="1:23" ht="15.7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</row>
    <row r="743" spans="1:23" ht="15.7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</row>
    <row r="744" spans="1:23" ht="15.7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</row>
    <row r="745" spans="1:23" ht="15.7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</row>
    <row r="746" spans="1:23" ht="15.7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</row>
    <row r="747" spans="1:23" ht="15.7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</row>
    <row r="748" spans="1:23" ht="15.7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</row>
    <row r="749" spans="1:23" ht="15.7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</row>
    <row r="750" spans="1:23" ht="15.7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</row>
    <row r="751" spans="1:23" ht="15.7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</row>
    <row r="752" spans="1:23" ht="15.7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</row>
    <row r="753" spans="1:23" ht="15.7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</row>
    <row r="754" spans="1:23" ht="15.7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</row>
    <row r="755" spans="1:23" ht="15.7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</row>
    <row r="756" spans="1:23" ht="15.7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</row>
    <row r="757" spans="1:23" ht="15.7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</row>
    <row r="758" spans="1:23" ht="15.7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</row>
    <row r="759" spans="1:23" ht="15.7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</row>
    <row r="760" spans="1:23" ht="15.7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</row>
    <row r="761" spans="1:23" ht="15.7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</row>
    <row r="762" spans="1:23" ht="15.7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</row>
    <row r="763" spans="1:23" ht="15.7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</row>
    <row r="764" spans="1:23" ht="15.7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</row>
    <row r="765" spans="1:23" ht="15.7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</row>
    <row r="766" spans="1:23" ht="15.7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</row>
    <row r="767" spans="1:23" ht="15.7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</row>
    <row r="768" spans="1:23" ht="15.7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</row>
    <row r="769" spans="1:23" ht="15.7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</row>
    <row r="770" spans="1:23" ht="15.7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</row>
    <row r="771" spans="1:23" ht="15.7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</row>
    <row r="772" spans="1:23" ht="15.7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</row>
    <row r="773" spans="1:23" ht="15.7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</row>
    <row r="774" spans="1:23" ht="15.7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</row>
    <row r="775" spans="1:23" ht="15.7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</row>
    <row r="776" spans="1:23" ht="15.7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</row>
    <row r="777" spans="1:23" ht="15.7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</row>
    <row r="778" spans="1:23" ht="15.7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</row>
    <row r="779" spans="1:23" ht="15.7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</row>
    <row r="780" spans="1:23" ht="15.7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</row>
    <row r="781" spans="1:23" ht="15.7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</row>
    <row r="782" spans="1:23" ht="15.7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</row>
    <row r="783" spans="1:23" ht="15.7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</row>
    <row r="784" spans="1:23" ht="15.7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</row>
    <row r="785" spans="1:23" ht="15.7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</row>
    <row r="786" spans="1:23" ht="15.7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</row>
    <row r="787" spans="1:23" ht="15.7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</row>
    <row r="788" spans="1:23" ht="15.7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</row>
    <row r="789" spans="1:23" ht="15.7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</row>
    <row r="790" spans="1:23" ht="15.7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</row>
    <row r="791" spans="1:23" ht="15.7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</row>
    <row r="792" spans="1:23" ht="15.7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</row>
    <row r="793" spans="1:23" ht="15.7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</row>
    <row r="794" spans="1:23" ht="15.7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</row>
    <row r="795" spans="1:23" ht="15.7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</row>
    <row r="796" spans="1:23" ht="15.7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</row>
    <row r="797" spans="1:23" ht="15.7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</row>
    <row r="798" spans="1:23" ht="15.7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</row>
    <row r="799" spans="1:23" ht="15.7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</row>
    <row r="800" spans="1:23" ht="15.7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</row>
    <row r="801" spans="1:23" ht="15.7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</row>
    <row r="802" spans="1:23" ht="15.7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</row>
    <row r="803" spans="1:23" ht="15.7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</row>
    <row r="804" spans="1:23" ht="15.7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</row>
    <row r="805" spans="1:23" ht="15.7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</row>
    <row r="806" spans="1:23" ht="15.7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</row>
    <row r="807" spans="1:23" ht="15.7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</row>
    <row r="808" spans="1:23" ht="15.7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</row>
    <row r="809" spans="1:23" ht="15.7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</row>
    <row r="810" spans="1:23" ht="15.7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</row>
    <row r="811" spans="1:23" ht="15.7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</row>
    <row r="812" spans="1:23" ht="15.7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</row>
    <row r="813" spans="1:23" ht="15.7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</row>
    <row r="814" spans="1:23" ht="15.7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</row>
    <row r="815" spans="1:23" ht="15.7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</row>
    <row r="816" spans="1:23" ht="15.7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</row>
    <row r="817" spans="1:23" ht="15.7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</row>
    <row r="818" spans="1:23" ht="15.7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</row>
    <row r="819" spans="1:23" ht="15.7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</row>
    <row r="820" spans="1:23" ht="15.7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</row>
    <row r="821" spans="1:23" ht="15.7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</row>
    <row r="822" spans="1:23" ht="15.7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</row>
    <row r="823" spans="1:23" ht="15.7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</row>
    <row r="824" spans="1:23" ht="15.7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</row>
    <row r="825" spans="1:23" ht="15.7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</row>
    <row r="826" spans="1:23" ht="15.7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</row>
    <row r="827" spans="1:23" ht="15.7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</row>
    <row r="828" spans="1:23" ht="15.7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</row>
    <row r="829" spans="1:23" ht="15.7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</row>
    <row r="830" spans="1:23" ht="15.7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</row>
    <row r="831" spans="1:23" ht="15.7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</row>
    <row r="832" spans="1:23" ht="15.7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</row>
    <row r="833" spans="1:23" ht="15.7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</row>
    <row r="834" spans="1:23" ht="15.7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</row>
    <row r="835" spans="1:23" ht="15.7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</row>
    <row r="836" spans="1:23" ht="15.7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</row>
    <row r="837" spans="1:23" ht="15.7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</row>
    <row r="838" spans="1:23" ht="15.7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</row>
    <row r="839" spans="1:23" ht="15.7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</row>
    <row r="840" spans="1:23" ht="15.7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</row>
    <row r="841" spans="1:23" ht="15.7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</row>
    <row r="842" spans="1:23" ht="15.7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</row>
    <row r="843" spans="1:23" ht="15.7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</row>
    <row r="844" spans="1:23" ht="15.7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</row>
    <row r="845" spans="1:23" ht="15.7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</row>
    <row r="846" spans="1:23" ht="15.7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</row>
    <row r="847" spans="1:23" ht="15.7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</row>
    <row r="848" spans="1:23" ht="15.7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</row>
    <row r="849" spans="1:23" ht="15.7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</row>
    <row r="850" spans="1:23" ht="15.7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</row>
    <row r="851" spans="1:23" ht="15.7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</row>
    <row r="852" spans="1:23" ht="15.7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</row>
    <row r="853" spans="1:23" ht="15.7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</row>
    <row r="854" spans="1:23" ht="15.7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</row>
    <row r="855" spans="1:23" ht="15.7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</row>
    <row r="856" spans="1:23" ht="15.7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</row>
    <row r="857" spans="1:23" ht="15.7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</row>
    <row r="858" spans="1:23" ht="15.7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</row>
    <row r="859" spans="1:23" ht="15.7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</row>
    <row r="860" spans="1:23" ht="15.7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</row>
    <row r="861" spans="1:23" ht="15.7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</row>
    <row r="862" spans="1:23" ht="15.7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</row>
    <row r="863" spans="1:23" ht="15.7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</row>
    <row r="864" spans="1:23" ht="15.7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</row>
    <row r="865" spans="1:23" ht="15.7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</row>
    <row r="866" spans="1:23" ht="15.7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</row>
    <row r="867" spans="1:23" ht="15.7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</row>
    <row r="868" spans="1:23" ht="15.7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</row>
    <row r="869" spans="1:23" ht="15.7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</row>
    <row r="870" spans="1:23" ht="15.7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</row>
    <row r="871" spans="1:23" ht="15.7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</row>
    <row r="872" spans="1:23" ht="15.7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</row>
    <row r="873" spans="1:23" ht="15.7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</row>
    <row r="874" spans="1:23" ht="15.7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</row>
    <row r="875" spans="1:23" ht="15.7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</row>
    <row r="876" spans="1:23" ht="15.7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</row>
    <row r="877" spans="1:23" ht="15.7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</row>
    <row r="878" spans="1:23" ht="15.7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</row>
    <row r="879" spans="1:23" ht="15.7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</row>
    <row r="880" spans="1:23" ht="15.7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</row>
    <row r="881" spans="1:23" ht="15.7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</row>
    <row r="882" spans="1:23" ht="15.7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</row>
    <row r="883" spans="1:23" ht="15.7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</row>
    <row r="884" spans="1:23" ht="15.7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</row>
    <row r="885" spans="1:23" ht="15.7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</row>
    <row r="886" spans="1:23" ht="15.7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</row>
    <row r="887" spans="1:23" ht="15.7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</row>
    <row r="888" spans="1:23" ht="15.7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</row>
    <row r="889" spans="1:23" ht="15.7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</row>
    <row r="890" spans="1:23" ht="15.7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</row>
    <row r="891" spans="1:23" ht="15.7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</row>
    <row r="892" spans="1:23" ht="15.7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</row>
    <row r="893" spans="1:23" ht="15.7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</row>
    <row r="894" spans="1:23" ht="15.7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</row>
    <row r="895" spans="1:23" ht="15.7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</row>
    <row r="896" spans="1:23" ht="15.7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</row>
    <row r="897" spans="1:23" ht="15.7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</row>
    <row r="898" spans="1:23" ht="15.7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</row>
    <row r="899" spans="1:23" ht="15.7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</row>
    <row r="900" spans="1:23" ht="15.7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</row>
    <row r="901" spans="1:23" ht="15.7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</row>
    <row r="902" spans="1:23" ht="15.7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</row>
    <row r="903" spans="1:23" ht="15.7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</row>
    <row r="904" spans="1:23" ht="15.7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</row>
    <row r="905" spans="1:23" ht="15.7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</row>
    <row r="906" spans="1:23" ht="15.7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</row>
    <row r="907" spans="1:23" ht="15.7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</row>
    <row r="908" spans="1:23" ht="15.7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</row>
    <row r="909" spans="1:23" ht="15.7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</row>
    <row r="910" spans="1:23" ht="15.7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</row>
    <row r="911" spans="1:23" ht="15.7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</row>
    <row r="912" spans="1:23" ht="15.7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</row>
    <row r="913" spans="1:23" ht="15.7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</row>
    <row r="914" spans="1:23" ht="15.7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</row>
    <row r="915" spans="1:23" ht="15.7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</row>
    <row r="916" spans="1:23" ht="15.7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</row>
    <row r="917" spans="1:23" ht="15.7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</row>
    <row r="918" spans="1:23" ht="15.7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</row>
    <row r="919" spans="1:23" ht="15.7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</row>
    <row r="920" spans="1:23" ht="15.7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</row>
    <row r="921" spans="1:23" ht="15.7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</row>
    <row r="922" spans="1:23" ht="15.7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</row>
    <row r="923" spans="1:23" ht="15.7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</row>
    <row r="924" spans="1:23" ht="15.7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</row>
    <row r="925" spans="1:23" ht="15.7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</row>
    <row r="926" spans="1:23" ht="15.7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</row>
    <row r="927" spans="1:23" ht="15.7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</row>
    <row r="928" spans="1:23" ht="15.7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</row>
    <row r="929" spans="1:23" ht="15.7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</row>
    <row r="930" spans="1:23" ht="15.7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</row>
    <row r="931" spans="1:23" ht="15.7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</row>
    <row r="932" spans="1:23" ht="15.7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</row>
    <row r="933" spans="1:23" ht="15.7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</row>
    <row r="934" spans="1:23" ht="15.7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</row>
    <row r="935" spans="1:23" ht="15.7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</row>
    <row r="936" spans="1:23" ht="15.7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</row>
    <row r="937" spans="1:23" ht="15.7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</row>
    <row r="938" spans="1:23" ht="15.7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</row>
    <row r="939" spans="1:23" ht="15.7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</row>
    <row r="940" spans="1:23" ht="15.7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</row>
    <row r="941" spans="1:23" ht="15.7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</row>
    <row r="942" spans="1:23" ht="15.7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</row>
    <row r="943" spans="1:23" ht="15.7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</row>
    <row r="944" spans="1:23" ht="15.7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</row>
    <row r="945" spans="1:23" ht="15.7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</row>
    <row r="946" spans="1:23" ht="15.7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</row>
    <row r="947" spans="1:23" ht="15.7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</row>
    <row r="948" spans="1:23" ht="15.7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</row>
    <row r="949" spans="1:23" ht="15.7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</row>
    <row r="950" spans="1:23" ht="15.7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</row>
    <row r="951" spans="1:23" ht="15.7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</row>
    <row r="952" spans="1:23" ht="15.7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</row>
    <row r="953" spans="1:23" ht="15.7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</row>
    <row r="954" spans="1:23" ht="15.7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</row>
    <row r="955" spans="1:23" ht="15.7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</row>
    <row r="956" spans="1:23" ht="15.7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</row>
    <row r="957" spans="1:23" ht="15.7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</row>
    <row r="958" spans="1:23" ht="15.7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</row>
    <row r="959" spans="1:23" ht="15.7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</row>
    <row r="960" spans="1:23" ht="15.7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</row>
    <row r="961" spans="1:23" ht="15.7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</row>
    <row r="962" spans="1:23" ht="15.7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</row>
    <row r="963" spans="1:23" ht="15.7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</row>
    <row r="964" spans="1:23" ht="15.7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</row>
    <row r="965" spans="1:23" ht="15.7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</row>
    <row r="966" spans="1:23" ht="15.7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</row>
    <row r="967" spans="1:23" ht="15.7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</row>
    <row r="968" spans="1:23" ht="15.7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</row>
    <row r="969" spans="1:23" ht="15.7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</row>
    <row r="970" spans="1:23" ht="15.7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</row>
    <row r="971" spans="1:23" ht="15.7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</row>
    <row r="972" spans="1:23" ht="15.7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</row>
    <row r="973" spans="1:23" ht="15.7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</row>
    <row r="974" spans="1:23" ht="15.7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</row>
    <row r="975" spans="1:23" ht="15.7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</row>
    <row r="976" spans="1:23" ht="15.7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</row>
    <row r="977" spans="1:23" ht="15.7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</row>
    <row r="978" spans="1:23" ht="15.7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</row>
    <row r="979" spans="1:23" ht="15.7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</row>
    <row r="980" spans="1:23" ht="15.7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</row>
    <row r="981" spans="1:23" ht="15.7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</row>
    <row r="982" spans="1:23" ht="15.7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</row>
    <row r="983" spans="1:23" ht="15.7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</row>
    <row r="984" spans="1:23" ht="15.7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</row>
    <row r="985" spans="1:23" ht="15.7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</row>
    <row r="986" spans="1:23" ht="15.7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</row>
    <row r="987" spans="1:23" ht="15.7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</row>
    <row r="988" spans="1:23" ht="15.7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</row>
    <row r="989" spans="1:23" ht="15.7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</row>
    <row r="990" spans="1:23" ht="15.7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</row>
    <row r="991" spans="1:23" ht="15.7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</row>
    <row r="992" spans="1:23" ht="15.7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</row>
    <row r="993" spans="1:23" ht="15.7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</row>
    <row r="994" spans="1:23" ht="15.7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</row>
    <row r="995" spans="1:23" ht="15.7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</row>
  </sheetData>
  <mergeCells count="7">
    <mergeCell ref="A235:K235"/>
    <mergeCell ref="A236:K236"/>
    <mergeCell ref="A230:K230"/>
    <mergeCell ref="A231:K231"/>
    <mergeCell ref="A232:K232"/>
    <mergeCell ref="A233:K233"/>
    <mergeCell ref="A234:K234"/>
  </mergeCells>
  <hyperlinks>
    <hyperlink ref="L234" r:id="rId1" xr:uid="{67236514-31D9-4A3C-87D8-BE9C35009317}"/>
  </hyperlinks>
  <pageMargins left="0.7" right="0.7" top="0.75" bottom="0.75" header="0" footer="0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sqref="A1:B7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6" t="s">
        <v>12</v>
      </c>
      <c r="B1" s="2" t="s">
        <v>13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34.5" customHeight="1" x14ac:dyDescent="0.25">
      <c r="A2" s="6" t="s">
        <v>14</v>
      </c>
      <c r="B2" s="8" t="s">
        <v>15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34.5" customHeight="1" x14ac:dyDescent="0.25">
      <c r="A3" s="6" t="s">
        <v>16</v>
      </c>
      <c r="B3" s="2" t="s">
        <v>17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34.5" customHeight="1" x14ac:dyDescent="0.25">
      <c r="A4" s="6" t="s">
        <v>18</v>
      </c>
      <c r="B4" s="2" t="s">
        <v>19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34.5" customHeight="1" x14ac:dyDescent="0.25">
      <c r="A5" s="6" t="s">
        <v>20</v>
      </c>
      <c r="B5" s="9" t="s">
        <v>21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34.5" customHeight="1" x14ac:dyDescent="0.25">
      <c r="A6" s="6" t="s">
        <v>22</v>
      </c>
      <c r="B6" s="10" t="s">
        <v>23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34.5" customHeight="1" x14ac:dyDescent="0.25">
      <c r="A7" s="11" t="s">
        <v>24</v>
      </c>
      <c r="B7" s="10" t="s">
        <v>25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34.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34.5" customHeight="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34.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34.5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34.5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ht="34.5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34.5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34.5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ht="34.5" customHeigh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ht="34.5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34.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34.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ht="34.5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34.5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34.5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34.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34.5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34.5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34.5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34.5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34.5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34.5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34.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34.5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34.5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34.5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34.5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34.5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ht="34.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34.5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34.5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34.5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ht="34.5" customHeight="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ht="34.5" customHeigh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34.5" customHeigh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34.5" customHeight="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34.5" customHeigh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34.5" customHeight="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34.5" customHeigh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34.5" customHeigh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34.5" customHeigh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34.5" customHeigh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34.5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34.5" customHeigh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34.5" customHeigh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34.5" customHeigh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34.5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34.5" customHeigh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34.5" customHeigh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34.5" customHeight="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34.5" customHeight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34.5" customHeight="1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34.5" customHeight="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34.5" customHeight="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34.5" customHeight="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34.5" customHeight="1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ht="34.5" customHeight="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ht="34.5" customHeight="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34.5" customHeight="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ht="34.5" customHeight="1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ht="34.5" customHeight="1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ht="34.5" customHeight="1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34.5" customHeight="1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34.5" customHeight="1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ht="34.5" customHeight="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ht="34.5" customHeight="1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ht="34.5" customHeight="1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ht="34.5" customHeight="1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ht="34.5" customHeight="1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ht="34.5" customHeight="1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ht="34.5" customHeight="1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ht="34.5" customHeight="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ht="34.5" customHeight="1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 ht="34.5" customHeight="1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ht="34.5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ht="34.5" customHeigh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 ht="34.5" customHeight="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ht="34.5" customHeight="1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ht="34.5" customHeight="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:22" ht="34.5" customHeight="1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 ht="34.5" customHeight="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1:22" ht="34.5" customHeight="1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ht="34.5" customHeight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ht="34.5" customHeight="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 ht="34.5" customHeight="1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 ht="34.5" customHeight="1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ht="34.5" customHeight="1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ht="34.5" customHeight="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 ht="34.5" customHeight="1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 ht="34.5" customHeight="1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ht="34.5" customHeight="1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ht="34.5" customHeight="1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 ht="34.5" customHeight="1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 ht="34.5" customHeight="1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ht="34.5" customHeight="1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ht="34.5" customHeight="1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 ht="34.5" customHeight="1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 ht="34.5" customHeight="1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ht="34.5" customHeight="1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ht="34.5" customHeight="1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 ht="34.5" customHeight="1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 ht="34.5" customHeight="1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ht="34.5" customHeight="1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ht="34.5" customHeight="1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 ht="34.5" customHeight="1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 ht="34.5" customHeight="1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 ht="34.5" customHeight="1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 ht="34.5" customHeight="1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 ht="34.5" customHeight="1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 ht="34.5" customHeight="1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 ht="34.5" customHeight="1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ht="34.5" customHeight="1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 ht="34.5" customHeight="1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 ht="34.5" customHeight="1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 ht="34.5" customHeight="1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 ht="34.5" customHeight="1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 ht="34.5" customHeight="1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 ht="34.5" customHeight="1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 ht="34.5" customHeight="1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 ht="34.5" customHeight="1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 ht="34.5" customHeight="1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 ht="34.5" customHeight="1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spans="1:22" ht="34.5" customHeight="1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spans="1:22" ht="34.5" customHeight="1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spans="1:22" ht="34.5" customHeight="1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spans="1:22" ht="34.5" customHeight="1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spans="1:22" ht="34.5" customHeight="1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</row>
    <row r="135" spans="1:22" ht="34.5" customHeight="1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</row>
    <row r="136" spans="1:22" ht="34.5" customHeight="1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</row>
    <row r="137" spans="1:22" ht="34.5" customHeight="1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</row>
    <row r="138" spans="1:22" ht="34.5" customHeight="1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39" spans="1:22" ht="34.5" customHeight="1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</row>
    <row r="140" spans="1:22" ht="34.5" customHeight="1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</row>
    <row r="141" spans="1:22" ht="34.5" customHeight="1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2" spans="1:22" ht="34.5" customHeight="1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</row>
    <row r="143" spans="1:22" ht="34.5" customHeight="1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</row>
    <row r="144" spans="1:22" ht="34.5" customHeight="1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</row>
    <row r="145" spans="1:22" ht="34.5" customHeight="1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</row>
    <row r="146" spans="1:22" ht="34.5" customHeight="1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spans="1:22" ht="34.5" customHeight="1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48" spans="1:22" ht="34.5" customHeight="1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1:22" ht="34.5" customHeight="1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</row>
    <row r="150" spans="1:22" ht="34.5" customHeight="1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</row>
    <row r="151" spans="1:22" ht="34.5" customHeight="1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2" spans="1:22" ht="34.5" customHeight="1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</row>
    <row r="153" spans="1:22" ht="34.5" customHeight="1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spans="1:22" ht="34.5" customHeight="1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</row>
    <row r="155" spans="1:22" ht="34.5" customHeight="1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</row>
    <row r="156" spans="1:22" ht="34.5" customHeight="1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</row>
    <row r="157" spans="1:22" ht="34.5" customHeight="1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</row>
    <row r="158" spans="1:22" ht="34.5" customHeight="1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</row>
    <row r="159" spans="1:22" ht="34.5" customHeight="1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</row>
    <row r="160" spans="1:22" ht="34.5" customHeight="1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</row>
    <row r="161" spans="1:22" ht="34.5" customHeight="1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</row>
    <row r="162" spans="1:22" ht="34.5" customHeight="1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3" spans="1:22" ht="34.5" customHeight="1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64" spans="1:22" ht="34.5" customHeight="1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</row>
    <row r="165" spans="1:22" ht="34.5" customHeight="1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6" spans="1:22" ht="34.5" customHeight="1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</row>
    <row r="167" spans="1:22" ht="34.5" customHeight="1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spans="1:22" ht="34.5" customHeight="1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</row>
    <row r="169" spans="1:22" ht="34.5" customHeight="1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</row>
    <row r="170" spans="1:22" ht="34.5" customHeight="1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spans="1:22" ht="34.5" customHeight="1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spans="1:22" ht="34.5" customHeight="1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spans="1:22" ht="34.5" customHeight="1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22" ht="34.5" customHeight="1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</row>
    <row r="175" spans="1:22" ht="34.5" customHeight="1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</row>
    <row r="176" spans="1:22" ht="34.5" customHeight="1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</row>
    <row r="177" spans="1:22" ht="34.5" customHeight="1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:22" ht="34.5" customHeight="1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79" spans="1:22" ht="34.5" customHeight="1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</row>
    <row r="180" spans="1:22" ht="34.5" customHeight="1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</row>
    <row r="181" spans="1:22" ht="34.5" customHeight="1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</row>
    <row r="182" spans="1:22" ht="34.5" customHeight="1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</row>
    <row r="183" spans="1:22" ht="34.5" customHeight="1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</row>
    <row r="184" spans="1:22" ht="34.5" customHeight="1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</row>
    <row r="185" spans="1:22" ht="34.5" customHeight="1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</row>
    <row r="186" spans="1:22" ht="34.5" customHeight="1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</row>
    <row r="187" spans="1:22" ht="34.5" customHeight="1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</row>
    <row r="188" spans="1:22" ht="34.5" customHeight="1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</row>
    <row r="189" spans="1:22" ht="34.5" customHeight="1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</row>
    <row r="190" spans="1:22" ht="34.5" customHeight="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</row>
    <row r="191" spans="1:22" ht="34.5" customHeight="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</row>
    <row r="192" spans="1:22" ht="34.5" customHeight="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</row>
    <row r="193" spans="1:22" ht="34.5" customHeight="1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</row>
    <row r="194" spans="1:22" ht="34.5" customHeight="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</row>
    <row r="195" spans="1:22" ht="34.5" customHeight="1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</row>
    <row r="196" spans="1:22" ht="34.5" customHeight="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</row>
    <row r="197" spans="1:22" ht="34.5" customHeight="1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</row>
    <row r="198" spans="1:22" ht="34.5" customHeight="1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</row>
    <row r="199" spans="1:22" ht="34.5" customHeight="1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</row>
    <row r="200" spans="1:22" ht="34.5" customHeight="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</row>
    <row r="201" spans="1:22" ht="34.5" customHeight="1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</row>
    <row r="202" spans="1:22" ht="34.5" customHeight="1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</row>
    <row r="203" spans="1:22" ht="34.5" customHeight="1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</row>
    <row r="204" spans="1:22" ht="34.5" customHeight="1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</row>
    <row r="205" spans="1:22" ht="34.5" customHeight="1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</row>
    <row r="206" spans="1:22" ht="34.5" customHeight="1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</row>
    <row r="207" spans="1:22" ht="34.5" customHeight="1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</row>
    <row r="208" spans="1:22" ht="34.5" customHeight="1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</row>
    <row r="209" spans="1:22" ht="34.5" customHeight="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</row>
    <row r="210" spans="1:22" ht="34.5" customHeight="1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</row>
    <row r="211" spans="1:22" ht="34.5" customHeight="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</row>
    <row r="212" spans="1:22" ht="34.5" customHeight="1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</row>
    <row r="213" spans="1:22" ht="34.5" customHeight="1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</row>
    <row r="214" spans="1:22" ht="34.5" customHeight="1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</row>
    <row r="215" spans="1:22" ht="34.5" customHeight="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</row>
    <row r="216" spans="1:22" ht="34.5" customHeight="1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</row>
    <row r="217" spans="1:22" ht="34.5" customHeight="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</row>
    <row r="218" spans="1:22" ht="34.5" customHeight="1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</row>
    <row r="219" spans="1:22" ht="34.5" customHeight="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</row>
    <row r="220" spans="1:22" ht="34.5" customHeight="1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</row>
    <row r="221" spans="1:22" ht="34.5" customHeight="1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</row>
    <row r="222" spans="1:22" ht="34.5" customHeight="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</row>
    <row r="223" spans="1:22" ht="34.5" customHeight="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</row>
    <row r="224" spans="1:22" ht="34.5" customHeight="1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</row>
    <row r="225" spans="1:22" ht="34.5" customHeight="1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</row>
    <row r="226" spans="1:22" ht="34.5" customHeight="1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</row>
    <row r="227" spans="1:22" ht="34.5" customHeight="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</row>
    <row r="228" spans="1:22" ht="34.5" customHeight="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</row>
    <row r="229" spans="1:22" ht="34.5" customHeight="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</row>
    <row r="230" spans="1:22" ht="34.5" customHeight="1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</row>
    <row r="231" spans="1:22" ht="34.5" customHeight="1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</row>
    <row r="232" spans="1:22" ht="34.5" customHeight="1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</row>
    <row r="233" spans="1:22" ht="34.5" customHeight="1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</row>
    <row r="234" spans="1:22" ht="34.5" customHeight="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</row>
    <row r="235" spans="1:22" ht="34.5" customHeight="1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</row>
    <row r="236" spans="1:22" ht="34.5" customHeight="1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</row>
    <row r="237" spans="1:22" ht="34.5" customHeight="1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</row>
    <row r="238" spans="1:22" ht="34.5" customHeight="1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</row>
    <row r="239" spans="1:22" ht="34.5" customHeight="1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</row>
    <row r="240" spans="1:22" ht="34.5" customHeight="1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</row>
    <row r="241" spans="1:22" ht="34.5" customHeight="1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</row>
    <row r="242" spans="1:22" ht="34.5" customHeight="1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</row>
    <row r="243" spans="1:22" ht="34.5" customHeight="1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</row>
    <row r="244" spans="1:22" ht="34.5" customHeight="1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</row>
    <row r="245" spans="1:22" ht="34.5" customHeight="1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</row>
    <row r="246" spans="1:22" ht="34.5" customHeight="1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</row>
    <row r="247" spans="1:22" ht="34.5" customHeight="1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</row>
    <row r="248" spans="1:22" ht="34.5" customHeight="1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</row>
    <row r="249" spans="1:22" ht="34.5" customHeight="1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</row>
    <row r="250" spans="1:22" ht="34.5" customHeight="1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</row>
    <row r="251" spans="1:22" ht="34.5" customHeight="1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</row>
    <row r="252" spans="1:22" ht="34.5" customHeight="1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</row>
    <row r="253" spans="1:22" ht="34.5" customHeight="1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</row>
    <row r="254" spans="1:22" ht="34.5" customHeight="1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</row>
    <row r="255" spans="1:22" ht="34.5" customHeight="1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</row>
    <row r="256" spans="1:22" ht="34.5" customHeight="1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</row>
    <row r="257" spans="1:22" ht="34.5" customHeight="1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</row>
    <row r="258" spans="1:22" ht="34.5" customHeight="1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</row>
    <row r="259" spans="1:22" ht="34.5" customHeight="1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</row>
    <row r="260" spans="1:22" ht="34.5" customHeight="1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</row>
    <row r="261" spans="1:22" ht="34.5" customHeight="1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</row>
    <row r="262" spans="1:22" ht="34.5" customHeight="1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</row>
    <row r="263" spans="1:22" ht="34.5" customHeight="1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</row>
    <row r="264" spans="1:22" ht="34.5" customHeight="1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</row>
    <row r="265" spans="1:22" ht="34.5" customHeight="1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</row>
    <row r="266" spans="1:22" ht="34.5" customHeight="1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</row>
    <row r="267" spans="1:22" ht="34.5" customHeight="1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</row>
    <row r="268" spans="1:22" ht="34.5" customHeight="1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</row>
    <row r="269" spans="1:22" ht="34.5" customHeight="1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</row>
    <row r="270" spans="1:22" ht="34.5" customHeight="1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</row>
    <row r="271" spans="1:22" ht="34.5" customHeight="1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</row>
    <row r="272" spans="1:22" ht="34.5" customHeight="1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</row>
    <row r="273" spans="1:22" ht="34.5" customHeight="1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</row>
    <row r="274" spans="1:22" ht="34.5" customHeight="1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</row>
    <row r="275" spans="1:22" ht="34.5" customHeight="1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</row>
    <row r="276" spans="1:22" ht="34.5" customHeight="1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</row>
    <row r="277" spans="1:22" ht="34.5" customHeight="1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</row>
    <row r="278" spans="1:22" ht="34.5" customHeight="1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</row>
    <row r="279" spans="1:22" ht="34.5" customHeight="1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</row>
    <row r="280" spans="1:22" ht="34.5" customHeight="1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</row>
    <row r="281" spans="1:22" ht="34.5" customHeight="1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</row>
    <row r="282" spans="1:22" ht="34.5" customHeight="1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</row>
    <row r="283" spans="1:22" ht="34.5" customHeight="1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</row>
    <row r="284" spans="1:22" ht="34.5" customHeight="1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</row>
    <row r="285" spans="1:22" ht="34.5" customHeight="1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</row>
    <row r="286" spans="1:22" ht="34.5" customHeight="1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</row>
    <row r="287" spans="1:22" ht="34.5" customHeight="1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</row>
    <row r="288" spans="1:22" ht="34.5" customHeight="1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</row>
    <row r="289" spans="1:22" ht="34.5" customHeight="1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</row>
    <row r="290" spans="1:22" ht="34.5" customHeight="1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</row>
    <row r="291" spans="1:22" ht="34.5" customHeight="1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</row>
    <row r="292" spans="1:22" ht="34.5" customHeight="1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</row>
    <row r="293" spans="1:22" ht="34.5" customHeight="1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</row>
    <row r="294" spans="1:22" ht="34.5" customHeight="1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</row>
    <row r="295" spans="1:22" ht="34.5" customHeight="1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</row>
    <row r="296" spans="1:22" ht="34.5" customHeight="1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</row>
    <row r="297" spans="1:22" ht="34.5" customHeight="1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</row>
    <row r="298" spans="1:22" ht="34.5" customHeight="1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</row>
    <row r="299" spans="1:22" ht="34.5" customHeight="1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</row>
    <row r="300" spans="1:22" ht="34.5" customHeight="1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</row>
    <row r="301" spans="1:22" ht="34.5" customHeight="1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</row>
    <row r="302" spans="1:22" ht="34.5" customHeight="1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</row>
    <row r="303" spans="1:22" ht="34.5" customHeight="1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</row>
    <row r="304" spans="1:22" ht="34.5" customHeight="1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</row>
    <row r="305" spans="1:22" ht="34.5" customHeight="1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</row>
    <row r="306" spans="1:22" ht="34.5" customHeight="1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</row>
    <row r="307" spans="1:22" ht="34.5" customHeight="1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</row>
    <row r="308" spans="1:22" ht="34.5" customHeight="1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</row>
    <row r="309" spans="1:22" ht="34.5" customHeight="1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</row>
    <row r="310" spans="1:22" ht="34.5" customHeight="1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</row>
    <row r="311" spans="1:22" ht="34.5" customHeight="1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</row>
    <row r="312" spans="1:22" ht="34.5" customHeight="1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</row>
    <row r="313" spans="1:22" ht="34.5" customHeight="1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</row>
    <row r="314" spans="1:22" ht="34.5" customHeight="1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</row>
    <row r="315" spans="1:22" ht="34.5" customHeight="1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</row>
    <row r="316" spans="1:22" ht="34.5" customHeight="1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</row>
    <row r="317" spans="1:22" ht="34.5" customHeight="1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</row>
    <row r="318" spans="1:22" ht="34.5" customHeight="1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</row>
    <row r="319" spans="1:22" ht="34.5" customHeight="1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</row>
    <row r="320" spans="1:22" ht="34.5" customHeight="1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</row>
    <row r="321" spans="1:22" ht="34.5" customHeight="1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</row>
    <row r="322" spans="1:22" ht="34.5" customHeight="1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</row>
    <row r="323" spans="1:22" ht="34.5" customHeight="1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</row>
    <row r="324" spans="1:22" ht="34.5" customHeight="1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</row>
    <row r="325" spans="1:22" ht="34.5" customHeight="1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</row>
    <row r="326" spans="1:22" ht="34.5" customHeight="1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</row>
    <row r="327" spans="1:22" ht="34.5" customHeight="1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</row>
    <row r="328" spans="1:22" ht="34.5" customHeight="1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</row>
    <row r="329" spans="1:22" ht="34.5" customHeight="1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</row>
    <row r="330" spans="1:22" ht="34.5" customHeight="1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</row>
    <row r="331" spans="1:22" ht="34.5" customHeight="1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</row>
    <row r="332" spans="1:22" ht="34.5" customHeight="1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</row>
    <row r="333" spans="1:22" ht="34.5" customHeight="1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</row>
    <row r="334" spans="1:22" ht="34.5" customHeight="1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</row>
    <row r="335" spans="1:22" ht="34.5" customHeight="1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</row>
    <row r="336" spans="1:22" ht="34.5" customHeight="1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</row>
    <row r="337" spans="1:22" ht="34.5" customHeight="1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</row>
    <row r="338" spans="1:22" ht="34.5" customHeight="1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</row>
    <row r="339" spans="1:22" ht="34.5" customHeight="1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</row>
    <row r="340" spans="1:22" ht="34.5" customHeight="1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</row>
    <row r="341" spans="1:22" ht="34.5" customHeight="1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</row>
    <row r="342" spans="1:22" ht="34.5" customHeight="1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</row>
    <row r="343" spans="1:22" ht="34.5" customHeight="1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</row>
    <row r="344" spans="1:22" ht="34.5" customHeight="1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</row>
    <row r="345" spans="1:22" ht="34.5" customHeight="1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</row>
    <row r="346" spans="1:22" ht="34.5" customHeight="1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</row>
    <row r="347" spans="1:22" ht="34.5" customHeight="1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</row>
    <row r="348" spans="1:22" ht="34.5" customHeight="1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</row>
    <row r="349" spans="1:22" ht="34.5" customHeight="1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</row>
    <row r="350" spans="1:22" ht="34.5" customHeight="1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</row>
    <row r="351" spans="1:22" ht="34.5" customHeight="1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</row>
    <row r="352" spans="1:22" ht="34.5" customHeight="1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</row>
    <row r="353" spans="1:22" ht="34.5" customHeight="1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</row>
    <row r="354" spans="1:22" ht="34.5" customHeight="1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</row>
    <row r="355" spans="1:22" ht="34.5" customHeight="1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</row>
    <row r="356" spans="1:22" ht="34.5" customHeight="1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</row>
    <row r="357" spans="1:22" ht="34.5" customHeight="1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</row>
    <row r="358" spans="1:22" ht="34.5" customHeight="1" x14ac:dyDescent="0.2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</row>
    <row r="359" spans="1:22" ht="34.5" customHeight="1" x14ac:dyDescent="0.2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</row>
    <row r="360" spans="1:22" ht="34.5" customHeight="1" x14ac:dyDescent="0.2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</row>
    <row r="361" spans="1:22" ht="34.5" customHeight="1" x14ac:dyDescent="0.2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</row>
    <row r="362" spans="1:22" ht="34.5" customHeight="1" x14ac:dyDescent="0.2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</row>
    <row r="363" spans="1:22" ht="34.5" customHeight="1" x14ac:dyDescent="0.2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</row>
    <row r="364" spans="1:22" ht="34.5" customHeight="1" x14ac:dyDescent="0.2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</row>
    <row r="365" spans="1:22" ht="34.5" customHeight="1" x14ac:dyDescent="0.2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</row>
    <row r="366" spans="1:22" ht="34.5" customHeight="1" x14ac:dyDescent="0.2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</row>
    <row r="367" spans="1:22" ht="34.5" customHeight="1" x14ac:dyDescent="0.2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</row>
    <row r="368" spans="1:22" ht="34.5" customHeight="1" x14ac:dyDescent="0.2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</row>
    <row r="369" spans="1:22" ht="34.5" customHeight="1" x14ac:dyDescent="0.2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</row>
    <row r="370" spans="1:22" ht="34.5" customHeight="1" x14ac:dyDescent="0.2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</row>
    <row r="371" spans="1:22" ht="34.5" customHeight="1" x14ac:dyDescent="0.2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</row>
    <row r="372" spans="1:22" ht="34.5" customHeight="1" x14ac:dyDescent="0.2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</row>
    <row r="373" spans="1:22" ht="34.5" customHeight="1" x14ac:dyDescent="0.2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</row>
    <row r="374" spans="1:22" ht="34.5" customHeight="1" x14ac:dyDescent="0.2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</row>
    <row r="375" spans="1:22" ht="34.5" customHeight="1" x14ac:dyDescent="0.2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</row>
    <row r="376" spans="1:22" ht="34.5" customHeight="1" x14ac:dyDescent="0.2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</row>
    <row r="377" spans="1:22" ht="34.5" customHeight="1" x14ac:dyDescent="0.2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</row>
    <row r="378" spans="1:22" ht="34.5" customHeight="1" x14ac:dyDescent="0.2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</row>
    <row r="379" spans="1:22" ht="34.5" customHeight="1" x14ac:dyDescent="0.2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</row>
    <row r="380" spans="1:22" ht="34.5" customHeight="1" x14ac:dyDescent="0.2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</row>
    <row r="381" spans="1:22" ht="34.5" customHeight="1" x14ac:dyDescent="0.2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</row>
    <row r="382" spans="1:22" ht="34.5" customHeight="1" x14ac:dyDescent="0.2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</row>
    <row r="383" spans="1:22" ht="34.5" customHeight="1" x14ac:dyDescent="0.2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</row>
    <row r="384" spans="1:22" ht="34.5" customHeight="1" x14ac:dyDescent="0.2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</row>
    <row r="385" spans="1:22" ht="34.5" customHeight="1" x14ac:dyDescent="0.2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</row>
    <row r="386" spans="1:22" ht="34.5" customHeight="1" x14ac:dyDescent="0.2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</row>
    <row r="387" spans="1:22" ht="34.5" customHeight="1" x14ac:dyDescent="0.2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</row>
    <row r="388" spans="1:22" ht="34.5" customHeight="1" x14ac:dyDescent="0.2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</row>
    <row r="389" spans="1:22" ht="34.5" customHeight="1" x14ac:dyDescent="0.2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</row>
    <row r="390" spans="1:22" ht="34.5" customHeight="1" x14ac:dyDescent="0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</row>
    <row r="391" spans="1:22" ht="34.5" customHeight="1" x14ac:dyDescent="0.2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</row>
    <row r="392" spans="1:22" ht="34.5" customHeight="1" x14ac:dyDescent="0.2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</row>
    <row r="393" spans="1:22" ht="34.5" customHeight="1" x14ac:dyDescent="0.2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</row>
    <row r="394" spans="1:22" ht="34.5" customHeight="1" x14ac:dyDescent="0.2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</row>
    <row r="395" spans="1:22" ht="34.5" customHeight="1" x14ac:dyDescent="0.2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</row>
    <row r="396" spans="1:22" ht="34.5" customHeight="1" x14ac:dyDescent="0.2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</row>
    <row r="397" spans="1:22" ht="34.5" customHeight="1" x14ac:dyDescent="0.2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</row>
    <row r="398" spans="1:22" ht="34.5" customHeight="1" x14ac:dyDescent="0.2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</row>
    <row r="399" spans="1:22" ht="34.5" customHeight="1" x14ac:dyDescent="0.2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</row>
    <row r="400" spans="1:22" ht="34.5" customHeight="1" x14ac:dyDescent="0.2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</row>
    <row r="401" spans="1:22" ht="34.5" customHeight="1" x14ac:dyDescent="0.2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</row>
    <row r="402" spans="1:22" ht="34.5" customHeight="1" x14ac:dyDescent="0.2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</row>
    <row r="403" spans="1:22" ht="34.5" customHeight="1" x14ac:dyDescent="0.2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</row>
    <row r="404" spans="1:22" ht="34.5" customHeight="1" x14ac:dyDescent="0.2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</row>
    <row r="405" spans="1:22" ht="34.5" customHeight="1" x14ac:dyDescent="0.2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</row>
    <row r="406" spans="1:22" ht="34.5" customHeight="1" x14ac:dyDescent="0.2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</row>
    <row r="407" spans="1:22" ht="34.5" customHeight="1" x14ac:dyDescent="0.2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</row>
    <row r="408" spans="1:22" ht="34.5" customHeight="1" x14ac:dyDescent="0.2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</row>
    <row r="409" spans="1:22" ht="34.5" customHeight="1" x14ac:dyDescent="0.2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</row>
    <row r="410" spans="1:22" ht="34.5" customHeight="1" x14ac:dyDescent="0.2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</row>
    <row r="411" spans="1:22" ht="34.5" customHeight="1" x14ac:dyDescent="0.2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</row>
    <row r="412" spans="1:22" ht="34.5" customHeight="1" x14ac:dyDescent="0.2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</row>
    <row r="413" spans="1:22" ht="34.5" customHeight="1" x14ac:dyDescent="0.2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</row>
    <row r="414" spans="1:22" ht="34.5" customHeight="1" x14ac:dyDescent="0.2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</row>
    <row r="415" spans="1:22" ht="34.5" customHeight="1" x14ac:dyDescent="0.2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</row>
    <row r="416" spans="1:22" ht="34.5" customHeight="1" x14ac:dyDescent="0.2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</row>
    <row r="417" spans="1:22" ht="34.5" customHeight="1" x14ac:dyDescent="0.2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</row>
    <row r="418" spans="1:22" ht="34.5" customHeight="1" x14ac:dyDescent="0.2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</row>
    <row r="419" spans="1:22" ht="34.5" customHeight="1" x14ac:dyDescent="0.2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</row>
    <row r="420" spans="1:22" ht="34.5" customHeight="1" x14ac:dyDescent="0.2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</row>
    <row r="421" spans="1:22" ht="34.5" customHeight="1" x14ac:dyDescent="0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</row>
    <row r="422" spans="1:22" ht="34.5" customHeight="1" x14ac:dyDescent="0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</row>
    <row r="423" spans="1:22" ht="34.5" customHeight="1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</row>
    <row r="424" spans="1:22" ht="34.5" customHeight="1" x14ac:dyDescent="0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</row>
    <row r="425" spans="1:22" ht="34.5" customHeight="1" x14ac:dyDescent="0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</row>
    <row r="426" spans="1:22" ht="34.5" customHeight="1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</row>
    <row r="427" spans="1:22" ht="34.5" customHeight="1" x14ac:dyDescent="0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</row>
    <row r="428" spans="1:22" ht="34.5" customHeight="1" x14ac:dyDescent="0.2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</row>
    <row r="429" spans="1:22" ht="34.5" customHeight="1" x14ac:dyDescent="0.2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</row>
    <row r="430" spans="1:22" ht="34.5" customHeight="1" x14ac:dyDescent="0.2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</row>
    <row r="431" spans="1:22" ht="34.5" customHeight="1" x14ac:dyDescent="0.2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</row>
    <row r="432" spans="1:22" ht="34.5" customHeight="1" x14ac:dyDescent="0.2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</row>
    <row r="433" spans="1:22" ht="34.5" customHeight="1" x14ac:dyDescent="0.2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</row>
    <row r="434" spans="1:22" ht="34.5" customHeight="1" x14ac:dyDescent="0.2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</row>
    <row r="435" spans="1:22" ht="34.5" customHeight="1" x14ac:dyDescent="0.2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</row>
    <row r="436" spans="1:22" ht="34.5" customHeight="1" x14ac:dyDescent="0.2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</row>
    <row r="437" spans="1:22" ht="34.5" customHeight="1" x14ac:dyDescent="0.2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</row>
    <row r="438" spans="1:22" ht="34.5" customHeight="1" x14ac:dyDescent="0.2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</row>
    <row r="439" spans="1:22" ht="34.5" customHeight="1" x14ac:dyDescent="0.2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</row>
    <row r="440" spans="1:22" ht="34.5" customHeight="1" x14ac:dyDescent="0.2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</row>
    <row r="441" spans="1:22" ht="34.5" customHeight="1" x14ac:dyDescent="0.2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</row>
    <row r="442" spans="1:22" ht="34.5" customHeight="1" x14ac:dyDescent="0.2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</row>
    <row r="443" spans="1:22" ht="34.5" customHeight="1" x14ac:dyDescent="0.2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</row>
    <row r="444" spans="1:22" ht="34.5" customHeight="1" x14ac:dyDescent="0.2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</row>
    <row r="445" spans="1:22" ht="34.5" customHeight="1" x14ac:dyDescent="0.2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</row>
    <row r="446" spans="1:22" ht="34.5" customHeight="1" x14ac:dyDescent="0.2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</row>
    <row r="447" spans="1:22" ht="34.5" customHeight="1" x14ac:dyDescent="0.2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</row>
    <row r="448" spans="1:22" ht="34.5" customHeight="1" x14ac:dyDescent="0.2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</row>
    <row r="449" spans="1:22" ht="34.5" customHeight="1" x14ac:dyDescent="0.2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</row>
    <row r="450" spans="1:22" ht="34.5" customHeight="1" x14ac:dyDescent="0.2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</row>
    <row r="451" spans="1:22" ht="34.5" customHeight="1" x14ac:dyDescent="0.2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</row>
    <row r="452" spans="1:22" ht="34.5" customHeight="1" x14ac:dyDescent="0.2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</row>
    <row r="453" spans="1:22" ht="34.5" customHeight="1" x14ac:dyDescent="0.2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</row>
    <row r="454" spans="1:22" ht="34.5" customHeight="1" x14ac:dyDescent="0.2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</row>
    <row r="455" spans="1:22" ht="34.5" customHeight="1" x14ac:dyDescent="0.2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</row>
    <row r="456" spans="1:22" ht="34.5" customHeight="1" x14ac:dyDescent="0.2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</row>
    <row r="457" spans="1:22" ht="34.5" customHeight="1" x14ac:dyDescent="0.2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</row>
    <row r="458" spans="1:22" ht="34.5" customHeight="1" x14ac:dyDescent="0.2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</row>
    <row r="459" spans="1:22" ht="34.5" customHeight="1" x14ac:dyDescent="0.2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</row>
    <row r="460" spans="1:22" ht="34.5" customHeight="1" x14ac:dyDescent="0.2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</row>
    <row r="461" spans="1:22" ht="34.5" customHeight="1" x14ac:dyDescent="0.2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</row>
    <row r="462" spans="1:22" ht="34.5" customHeight="1" x14ac:dyDescent="0.2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</row>
    <row r="463" spans="1:22" ht="34.5" customHeight="1" x14ac:dyDescent="0.2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</row>
    <row r="464" spans="1:22" ht="34.5" customHeight="1" x14ac:dyDescent="0.2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</row>
    <row r="465" spans="1:22" ht="34.5" customHeight="1" x14ac:dyDescent="0.2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</row>
    <row r="466" spans="1:22" ht="34.5" customHeight="1" x14ac:dyDescent="0.2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</row>
    <row r="467" spans="1:22" ht="34.5" customHeight="1" x14ac:dyDescent="0.2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</row>
    <row r="468" spans="1:22" ht="34.5" customHeight="1" x14ac:dyDescent="0.2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</row>
    <row r="469" spans="1:22" ht="34.5" customHeight="1" x14ac:dyDescent="0.2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</row>
    <row r="470" spans="1:22" ht="34.5" customHeight="1" x14ac:dyDescent="0.2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</row>
    <row r="471" spans="1:22" ht="34.5" customHeight="1" x14ac:dyDescent="0.2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</row>
    <row r="472" spans="1:22" ht="34.5" customHeight="1" x14ac:dyDescent="0.2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</row>
    <row r="473" spans="1:22" ht="34.5" customHeight="1" x14ac:dyDescent="0.2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</row>
    <row r="474" spans="1:22" ht="34.5" customHeight="1" x14ac:dyDescent="0.2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</row>
    <row r="475" spans="1:22" ht="34.5" customHeight="1" x14ac:dyDescent="0.2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</row>
    <row r="476" spans="1:22" ht="34.5" customHeight="1" x14ac:dyDescent="0.2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</row>
    <row r="477" spans="1:22" ht="34.5" customHeight="1" x14ac:dyDescent="0.2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</row>
    <row r="478" spans="1:22" ht="34.5" customHeight="1" x14ac:dyDescent="0.2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</row>
    <row r="479" spans="1:22" ht="34.5" customHeight="1" x14ac:dyDescent="0.2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</row>
    <row r="480" spans="1:22" ht="34.5" customHeight="1" x14ac:dyDescent="0.2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</row>
    <row r="481" spans="1:22" ht="34.5" customHeight="1" x14ac:dyDescent="0.2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</row>
    <row r="482" spans="1:22" ht="34.5" customHeight="1" x14ac:dyDescent="0.2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</row>
    <row r="483" spans="1:22" ht="34.5" customHeight="1" x14ac:dyDescent="0.2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</row>
    <row r="484" spans="1:22" ht="34.5" customHeight="1" x14ac:dyDescent="0.2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</row>
    <row r="485" spans="1:22" ht="34.5" customHeight="1" x14ac:dyDescent="0.2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</row>
    <row r="486" spans="1:22" ht="34.5" customHeight="1" x14ac:dyDescent="0.2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</row>
    <row r="487" spans="1:22" ht="34.5" customHeight="1" x14ac:dyDescent="0.2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</row>
    <row r="488" spans="1:22" ht="34.5" customHeight="1" x14ac:dyDescent="0.2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</row>
    <row r="489" spans="1:22" ht="34.5" customHeight="1" x14ac:dyDescent="0.2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</row>
    <row r="490" spans="1:22" ht="34.5" customHeight="1" x14ac:dyDescent="0.2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</row>
    <row r="491" spans="1:22" ht="34.5" customHeight="1" x14ac:dyDescent="0.2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</row>
    <row r="492" spans="1:22" ht="34.5" customHeight="1" x14ac:dyDescent="0.2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</row>
    <row r="493" spans="1:22" ht="34.5" customHeight="1" x14ac:dyDescent="0.2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</row>
    <row r="494" spans="1:22" ht="34.5" customHeight="1" x14ac:dyDescent="0.2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</row>
    <row r="495" spans="1:22" ht="34.5" customHeight="1" x14ac:dyDescent="0.2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</row>
    <row r="496" spans="1:22" ht="34.5" customHeight="1" x14ac:dyDescent="0.2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</row>
    <row r="497" spans="1:22" ht="34.5" customHeight="1" x14ac:dyDescent="0.2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</row>
    <row r="498" spans="1:22" ht="34.5" customHeight="1" x14ac:dyDescent="0.2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</row>
    <row r="499" spans="1:22" ht="34.5" customHeight="1" x14ac:dyDescent="0.2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</row>
    <row r="500" spans="1:22" ht="34.5" customHeight="1" x14ac:dyDescent="0.2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</row>
    <row r="501" spans="1:22" ht="34.5" customHeight="1" x14ac:dyDescent="0.2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</row>
    <row r="502" spans="1:22" ht="34.5" customHeight="1" x14ac:dyDescent="0.2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</row>
    <row r="503" spans="1:22" ht="34.5" customHeight="1" x14ac:dyDescent="0.2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</row>
    <row r="504" spans="1:22" ht="34.5" customHeight="1" x14ac:dyDescent="0.2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</row>
    <row r="505" spans="1:22" ht="34.5" customHeight="1" x14ac:dyDescent="0.2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</row>
    <row r="506" spans="1:22" ht="34.5" customHeight="1" x14ac:dyDescent="0.2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</row>
    <row r="507" spans="1:22" ht="34.5" customHeight="1" x14ac:dyDescent="0.2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</row>
    <row r="508" spans="1:22" ht="34.5" customHeight="1" x14ac:dyDescent="0.2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</row>
    <row r="509" spans="1:22" ht="34.5" customHeight="1" x14ac:dyDescent="0.2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</row>
    <row r="510" spans="1:22" ht="34.5" customHeight="1" x14ac:dyDescent="0.2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</row>
    <row r="511" spans="1:22" ht="34.5" customHeight="1" x14ac:dyDescent="0.2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</row>
    <row r="512" spans="1:22" ht="34.5" customHeight="1" x14ac:dyDescent="0.2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</row>
    <row r="513" spans="1:22" ht="34.5" customHeight="1" x14ac:dyDescent="0.2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</row>
    <row r="514" spans="1:22" ht="34.5" customHeight="1" x14ac:dyDescent="0.2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</row>
    <row r="515" spans="1:22" ht="34.5" customHeight="1" x14ac:dyDescent="0.2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</row>
    <row r="516" spans="1:22" ht="34.5" customHeight="1" x14ac:dyDescent="0.2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</row>
    <row r="517" spans="1:22" ht="34.5" customHeight="1" x14ac:dyDescent="0.2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</row>
    <row r="518" spans="1:22" ht="34.5" customHeight="1" x14ac:dyDescent="0.2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</row>
    <row r="519" spans="1:22" ht="34.5" customHeight="1" x14ac:dyDescent="0.2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</row>
    <row r="520" spans="1:22" ht="34.5" customHeight="1" x14ac:dyDescent="0.2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</row>
    <row r="521" spans="1:22" ht="34.5" customHeight="1" x14ac:dyDescent="0.2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</row>
    <row r="522" spans="1:22" ht="34.5" customHeight="1" x14ac:dyDescent="0.2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</row>
    <row r="523" spans="1:22" ht="34.5" customHeight="1" x14ac:dyDescent="0.2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</row>
    <row r="524" spans="1:22" ht="34.5" customHeight="1" x14ac:dyDescent="0.2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</row>
    <row r="525" spans="1:22" ht="34.5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</row>
    <row r="526" spans="1:22" ht="34.5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</row>
    <row r="527" spans="1:22" ht="34.5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</row>
    <row r="528" spans="1:22" ht="34.5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</row>
    <row r="529" spans="1:22" ht="34.5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</row>
    <row r="530" spans="1:22" ht="34.5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</row>
    <row r="531" spans="1:22" ht="34.5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</row>
    <row r="532" spans="1:22" ht="34.5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</row>
    <row r="533" spans="1:22" ht="34.5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</row>
    <row r="534" spans="1:22" ht="34.5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</row>
    <row r="535" spans="1:22" ht="34.5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</row>
    <row r="536" spans="1:22" ht="34.5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</row>
    <row r="537" spans="1:22" ht="34.5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</row>
    <row r="538" spans="1:22" ht="34.5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</row>
    <row r="539" spans="1:22" ht="34.5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</row>
    <row r="540" spans="1:22" ht="34.5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</row>
    <row r="541" spans="1:22" ht="34.5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</row>
    <row r="542" spans="1:22" ht="34.5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</row>
    <row r="543" spans="1:22" ht="34.5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</row>
    <row r="544" spans="1:22" ht="34.5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</row>
    <row r="545" spans="1:22" ht="34.5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</row>
    <row r="546" spans="1:22" ht="34.5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</row>
    <row r="547" spans="1:22" ht="34.5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</row>
    <row r="548" spans="1:22" ht="34.5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</row>
    <row r="549" spans="1:22" ht="34.5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</row>
    <row r="550" spans="1:22" ht="34.5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</row>
    <row r="551" spans="1:22" ht="34.5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</row>
    <row r="552" spans="1:22" ht="34.5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</row>
    <row r="553" spans="1:22" ht="34.5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</row>
    <row r="554" spans="1:22" ht="34.5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</row>
    <row r="555" spans="1:22" ht="34.5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</row>
    <row r="556" spans="1:22" ht="34.5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</row>
    <row r="557" spans="1:22" ht="34.5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</row>
    <row r="558" spans="1:22" ht="34.5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</row>
    <row r="559" spans="1:22" ht="34.5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</row>
    <row r="560" spans="1:22" ht="34.5" customHeight="1" x14ac:dyDescent="0.2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</row>
    <row r="561" spans="1:22" ht="34.5" customHeight="1" x14ac:dyDescent="0.2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</row>
    <row r="562" spans="1:22" ht="34.5" customHeight="1" x14ac:dyDescent="0.2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</row>
    <row r="563" spans="1:22" ht="34.5" customHeight="1" x14ac:dyDescent="0.2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</row>
    <row r="564" spans="1:22" ht="34.5" customHeight="1" x14ac:dyDescent="0.2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</row>
    <row r="565" spans="1:22" ht="34.5" customHeight="1" x14ac:dyDescent="0.2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</row>
    <row r="566" spans="1:22" ht="34.5" customHeight="1" x14ac:dyDescent="0.2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</row>
    <row r="567" spans="1:22" ht="34.5" customHeight="1" x14ac:dyDescent="0.2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</row>
    <row r="568" spans="1:22" ht="34.5" customHeight="1" x14ac:dyDescent="0.2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</row>
    <row r="569" spans="1:22" ht="34.5" customHeight="1" x14ac:dyDescent="0.2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</row>
    <row r="570" spans="1:22" ht="34.5" customHeight="1" x14ac:dyDescent="0.2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</row>
    <row r="571" spans="1:22" ht="34.5" customHeight="1" x14ac:dyDescent="0.2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</row>
    <row r="572" spans="1:22" ht="34.5" customHeight="1" x14ac:dyDescent="0.2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</row>
    <row r="573" spans="1:22" ht="34.5" customHeight="1" x14ac:dyDescent="0.2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</row>
    <row r="574" spans="1:22" ht="34.5" customHeight="1" x14ac:dyDescent="0.2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</row>
    <row r="575" spans="1:22" ht="34.5" customHeight="1" x14ac:dyDescent="0.2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</row>
    <row r="576" spans="1:22" ht="34.5" customHeight="1" x14ac:dyDescent="0.2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</row>
    <row r="577" spans="1:22" ht="34.5" customHeight="1" x14ac:dyDescent="0.2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</row>
    <row r="578" spans="1:22" ht="34.5" customHeight="1" x14ac:dyDescent="0.2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</row>
    <row r="579" spans="1:22" ht="34.5" customHeight="1" x14ac:dyDescent="0.2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</row>
    <row r="580" spans="1:22" ht="34.5" customHeight="1" x14ac:dyDescent="0.2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</row>
    <row r="581" spans="1:22" ht="34.5" customHeight="1" x14ac:dyDescent="0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</row>
    <row r="582" spans="1:22" ht="34.5" customHeight="1" x14ac:dyDescent="0.2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</row>
    <row r="583" spans="1:22" ht="34.5" customHeight="1" x14ac:dyDescent="0.2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</row>
    <row r="584" spans="1:22" ht="34.5" customHeight="1" x14ac:dyDescent="0.2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</row>
    <row r="585" spans="1:22" ht="34.5" customHeight="1" x14ac:dyDescent="0.2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</row>
    <row r="586" spans="1:22" ht="34.5" customHeight="1" x14ac:dyDescent="0.2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</row>
    <row r="587" spans="1:22" ht="34.5" customHeight="1" x14ac:dyDescent="0.2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</row>
    <row r="588" spans="1:22" ht="34.5" customHeight="1" x14ac:dyDescent="0.2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</row>
    <row r="589" spans="1:22" ht="34.5" customHeight="1" x14ac:dyDescent="0.2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</row>
    <row r="590" spans="1:22" ht="34.5" customHeight="1" x14ac:dyDescent="0.2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</row>
    <row r="591" spans="1:22" ht="34.5" customHeight="1" x14ac:dyDescent="0.2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</row>
    <row r="592" spans="1:22" ht="34.5" customHeight="1" x14ac:dyDescent="0.2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</row>
    <row r="593" spans="1:22" ht="34.5" customHeight="1" x14ac:dyDescent="0.2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</row>
    <row r="594" spans="1:22" ht="34.5" customHeight="1" x14ac:dyDescent="0.2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</row>
    <row r="595" spans="1:22" ht="34.5" customHeight="1" x14ac:dyDescent="0.2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</row>
    <row r="596" spans="1:22" ht="34.5" customHeight="1" x14ac:dyDescent="0.2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</row>
    <row r="597" spans="1:22" ht="34.5" customHeight="1" x14ac:dyDescent="0.2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</row>
    <row r="598" spans="1:22" ht="34.5" customHeight="1" x14ac:dyDescent="0.2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</row>
    <row r="599" spans="1:22" ht="34.5" customHeight="1" x14ac:dyDescent="0.2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</row>
    <row r="600" spans="1:22" ht="34.5" customHeight="1" x14ac:dyDescent="0.2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</row>
    <row r="601" spans="1:22" ht="34.5" customHeight="1" x14ac:dyDescent="0.2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</row>
    <row r="602" spans="1:22" ht="34.5" customHeight="1" x14ac:dyDescent="0.2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</row>
    <row r="603" spans="1:22" ht="34.5" customHeight="1" x14ac:dyDescent="0.2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</row>
    <row r="604" spans="1:22" ht="34.5" customHeight="1" x14ac:dyDescent="0.2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</row>
    <row r="605" spans="1:22" ht="34.5" customHeight="1" x14ac:dyDescent="0.2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</row>
    <row r="606" spans="1:22" ht="34.5" customHeight="1" x14ac:dyDescent="0.2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</row>
    <row r="607" spans="1:22" ht="34.5" customHeight="1" x14ac:dyDescent="0.2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</row>
    <row r="608" spans="1:22" ht="34.5" customHeight="1" x14ac:dyDescent="0.2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</row>
    <row r="609" spans="1:22" ht="34.5" customHeight="1" x14ac:dyDescent="0.2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</row>
    <row r="610" spans="1:22" ht="34.5" customHeight="1" x14ac:dyDescent="0.2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</row>
    <row r="611" spans="1:22" ht="34.5" customHeight="1" x14ac:dyDescent="0.2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</row>
    <row r="612" spans="1:22" ht="34.5" customHeight="1" x14ac:dyDescent="0.2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</row>
    <row r="613" spans="1:22" ht="34.5" customHeight="1" x14ac:dyDescent="0.2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</row>
    <row r="614" spans="1:22" ht="34.5" customHeight="1" x14ac:dyDescent="0.2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</row>
    <row r="615" spans="1:22" ht="34.5" customHeight="1" x14ac:dyDescent="0.2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</row>
    <row r="616" spans="1:22" ht="34.5" customHeight="1" x14ac:dyDescent="0.2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</row>
    <row r="617" spans="1:22" ht="34.5" customHeight="1" x14ac:dyDescent="0.2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</row>
    <row r="618" spans="1:22" ht="34.5" customHeight="1" x14ac:dyDescent="0.2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</row>
    <row r="619" spans="1:22" ht="34.5" customHeight="1" x14ac:dyDescent="0.2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</row>
    <row r="620" spans="1:22" ht="34.5" customHeight="1" x14ac:dyDescent="0.2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</row>
    <row r="621" spans="1:22" ht="34.5" customHeight="1" x14ac:dyDescent="0.2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</row>
    <row r="622" spans="1:22" ht="34.5" customHeight="1" x14ac:dyDescent="0.2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</row>
    <row r="623" spans="1:22" ht="34.5" customHeight="1" x14ac:dyDescent="0.2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</row>
    <row r="624" spans="1:22" ht="34.5" customHeight="1" x14ac:dyDescent="0.2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</row>
    <row r="625" spans="1:22" ht="34.5" customHeight="1" x14ac:dyDescent="0.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</row>
    <row r="626" spans="1:22" ht="34.5" customHeight="1" x14ac:dyDescent="0.2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</row>
    <row r="627" spans="1:22" ht="34.5" customHeight="1" x14ac:dyDescent="0.2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</row>
    <row r="628" spans="1:22" ht="34.5" customHeight="1" x14ac:dyDescent="0.2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</row>
    <row r="629" spans="1:22" ht="34.5" customHeight="1" x14ac:dyDescent="0.2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</row>
    <row r="630" spans="1:22" ht="34.5" customHeight="1" x14ac:dyDescent="0.2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</row>
    <row r="631" spans="1:22" ht="34.5" customHeight="1" x14ac:dyDescent="0.2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</row>
    <row r="632" spans="1:22" ht="34.5" customHeight="1" x14ac:dyDescent="0.2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</row>
    <row r="633" spans="1:22" ht="34.5" customHeight="1" x14ac:dyDescent="0.2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</row>
    <row r="634" spans="1:22" ht="34.5" customHeight="1" x14ac:dyDescent="0.2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</row>
    <row r="635" spans="1:22" ht="34.5" customHeight="1" x14ac:dyDescent="0.2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</row>
    <row r="636" spans="1:22" ht="34.5" customHeight="1" x14ac:dyDescent="0.2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</row>
    <row r="637" spans="1:22" ht="34.5" customHeight="1" x14ac:dyDescent="0.2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</row>
    <row r="638" spans="1:22" ht="34.5" customHeight="1" x14ac:dyDescent="0.2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</row>
    <row r="639" spans="1:22" ht="34.5" customHeight="1" x14ac:dyDescent="0.2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</row>
    <row r="640" spans="1:22" ht="34.5" customHeight="1" x14ac:dyDescent="0.2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</row>
    <row r="641" spans="1:22" ht="34.5" customHeight="1" x14ac:dyDescent="0.2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</row>
    <row r="642" spans="1:22" ht="34.5" customHeight="1" x14ac:dyDescent="0.2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</row>
    <row r="643" spans="1:22" ht="34.5" customHeight="1" x14ac:dyDescent="0.2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</row>
    <row r="644" spans="1:22" ht="34.5" customHeight="1" x14ac:dyDescent="0.2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</row>
    <row r="645" spans="1:22" ht="34.5" customHeight="1" x14ac:dyDescent="0.2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</row>
    <row r="646" spans="1:22" ht="34.5" customHeight="1" x14ac:dyDescent="0.2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</row>
    <row r="647" spans="1:22" ht="34.5" customHeight="1" x14ac:dyDescent="0.2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</row>
    <row r="648" spans="1:22" ht="34.5" customHeight="1" x14ac:dyDescent="0.2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</row>
    <row r="649" spans="1:22" ht="34.5" customHeight="1" x14ac:dyDescent="0.2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</row>
    <row r="650" spans="1:22" ht="34.5" customHeight="1" x14ac:dyDescent="0.2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</row>
    <row r="651" spans="1:22" ht="34.5" customHeight="1" x14ac:dyDescent="0.2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</row>
    <row r="652" spans="1:22" ht="34.5" customHeight="1" x14ac:dyDescent="0.2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</row>
    <row r="653" spans="1:22" ht="34.5" customHeight="1" x14ac:dyDescent="0.2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</row>
    <row r="654" spans="1:22" ht="34.5" customHeight="1" x14ac:dyDescent="0.2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</row>
    <row r="655" spans="1:22" ht="34.5" customHeight="1" x14ac:dyDescent="0.2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</row>
    <row r="656" spans="1:22" ht="34.5" customHeight="1" x14ac:dyDescent="0.2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</row>
    <row r="657" spans="1:22" ht="34.5" customHeight="1" x14ac:dyDescent="0.2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</row>
    <row r="658" spans="1:22" ht="34.5" customHeight="1" x14ac:dyDescent="0.2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</row>
    <row r="659" spans="1:22" ht="34.5" customHeight="1" x14ac:dyDescent="0.2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</row>
    <row r="660" spans="1:22" ht="34.5" customHeight="1" x14ac:dyDescent="0.2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</row>
    <row r="661" spans="1:22" ht="34.5" customHeight="1" x14ac:dyDescent="0.2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</row>
    <row r="662" spans="1:22" ht="34.5" customHeight="1" x14ac:dyDescent="0.2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</row>
    <row r="663" spans="1:22" ht="34.5" customHeight="1" x14ac:dyDescent="0.2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</row>
    <row r="664" spans="1:22" ht="34.5" customHeight="1" x14ac:dyDescent="0.2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</row>
    <row r="665" spans="1:22" ht="34.5" customHeight="1" x14ac:dyDescent="0.2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</row>
    <row r="666" spans="1:22" ht="34.5" customHeight="1" x14ac:dyDescent="0.2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</row>
    <row r="667" spans="1:22" ht="34.5" customHeight="1" x14ac:dyDescent="0.2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</row>
    <row r="668" spans="1:22" ht="34.5" customHeight="1" x14ac:dyDescent="0.2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</row>
    <row r="669" spans="1:22" ht="34.5" customHeight="1" x14ac:dyDescent="0.2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</row>
    <row r="670" spans="1:22" ht="34.5" customHeight="1" x14ac:dyDescent="0.2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</row>
    <row r="671" spans="1:22" ht="34.5" customHeight="1" x14ac:dyDescent="0.2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</row>
    <row r="672" spans="1:22" ht="34.5" customHeight="1" x14ac:dyDescent="0.2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</row>
    <row r="673" spans="1:22" ht="34.5" customHeight="1" x14ac:dyDescent="0.2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</row>
    <row r="674" spans="1:22" ht="34.5" customHeight="1" x14ac:dyDescent="0.2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</row>
    <row r="675" spans="1:22" ht="34.5" customHeight="1" x14ac:dyDescent="0.2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</row>
    <row r="676" spans="1:22" ht="34.5" customHeight="1" x14ac:dyDescent="0.2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</row>
    <row r="677" spans="1:22" ht="34.5" customHeight="1" x14ac:dyDescent="0.2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</row>
    <row r="678" spans="1:22" ht="34.5" customHeight="1" x14ac:dyDescent="0.2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</row>
    <row r="679" spans="1:22" ht="34.5" customHeight="1" x14ac:dyDescent="0.2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</row>
    <row r="680" spans="1:22" ht="34.5" customHeight="1" x14ac:dyDescent="0.2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</row>
    <row r="681" spans="1:22" ht="34.5" customHeight="1" x14ac:dyDescent="0.2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</row>
    <row r="682" spans="1:22" ht="34.5" customHeight="1" x14ac:dyDescent="0.2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</row>
    <row r="683" spans="1:22" ht="34.5" customHeight="1" x14ac:dyDescent="0.2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</row>
    <row r="684" spans="1:22" ht="34.5" customHeight="1" x14ac:dyDescent="0.2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</row>
    <row r="685" spans="1:22" ht="34.5" customHeight="1" x14ac:dyDescent="0.2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</row>
    <row r="686" spans="1:22" ht="34.5" customHeight="1" x14ac:dyDescent="0.2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</row>
    <row r="687" spans="1:22" ht="34.5" customHeight="1" x14ac:dyDescent="0.2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</row>
    <row r="688" spans="1:22" ht="34.5" customHeight="1" x14ac:dyDescent="0.2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</row>
    <row r="689" spans="1:22" ht="34.5" customHeight="1" x14ac:dyDescent="0.2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</row>
    <row r="690" spans="1:22" ht="34.5" customHeight="1" x14ac:dyDescent="0.2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</row>
    <row r="691" spans="1:22" ht="34.5" customHeight="1" x14ac:dyDescent="0.2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</row>
    <row r="692" spans="1:22" ht="34.5" customHeight="1" x14ac:dyDescent="0.2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</row>
    <row r="693" spans="1:22" ht="34.5" customHeight="1" x14ac:dyDescent="0.2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</row>
    <row r="694" spans="1:22" ht="34.5" customHeight="1" x14ac:dyDescent="0.2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</row>
    <row r="695" spans="1:22" ht="34.5" customHeight="1" x14ac:dyDescent="0.2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</row>
    <row r="696" spans="1:22" ht="34.5" customHeight="1" x14ac:dyDescent="0.2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</row>
    <row r="697" spans="1:22" ht="34.5" customHeight="1" x14ac:dyDescent="0.2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</row>
    <row r="698" spans="1:22" ht="34.5" customHeight="1" x14ac:dyDescent="0.2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</row>
    <row r="699" spans="1:22" ht="34.5" customHeight="1" x14ac:dyDescent="0.2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</row>
    <row r="700" spans="1:22" ht="34.5" customHeight="1" x14ac:dyDescent="0.2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</row>
    <row r="701" spans="1:22" ht="34.5" customHeight="1" x14ac:dyDescent="0.2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</row>
    <row r="702" spans="1:22" ht="34.5" customHeight="1" x14ac:dyDescent="0.2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</row>
    <row r="703" spans="1:22" ht="34.5" customHeight="1" x14ac:dyDescent="0.2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</row>
    <row r="704" spans="1:22" ht="34.5" customHeight="1" x14ac:dyDescent="0.2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</row>
    <row r="705" spans="1:22" ht="34.5" customHeight="1" x14ac:dyDescent="0.2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</row>
    <row r="706" spans="1:22" ht="34.5" customHeight="1" x14ac:dyDescent="0.2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</row>
    <row r="707" spans="1:22" ht="34.5" customHeight="1" x14ac:dyDescent="0.2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</row>
    <row r="708" spans="1:22" ht="34.5" customHeight="1" x14ac:dyDescent="0.2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</row>
    <row r="709" spans="1:22" ht="34.5" customHeight="1" x14ac:dyDescent="0.2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</row>
    <row r="710" spans="1:22" ht="34.5" customHeight="1" x14ac:dyDescent="0.2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</row>
    <row r="711" spans="1:22" ht="34.5" customHeight="1" x14ac:dyDescent="0.2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</row>
    <row r="712" spans="1:22" ht="34.5" customHeight="1" x14ac:dyDescent="0.2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</row>
    <row r="713" spans="1:22" ht="34.5" customHeight="1" x14ac:dyDescent="0.2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</row>
    <row r="714" spans="1:22" ht="34.5" customHeight="1" x14ac:dyDescent="0.2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</row>
    <row r="715" spans="1:22" ht="34.5" customHeight="1" x14ac:dyDescent="0.2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</row>
    <row r="716" spans="1:22" ht="34.5" customHeight="1" x14ac:dyDescent="0.2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</row>
    <row r="717" spans="1:22" ht="34.5" customHeight="1" x14ac:dyDescent="0.2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</row>
    <row r="718" spans="1:22" ht="34.5" customHeight="1" x14ac:dyDescent="0.2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</row>
    <row r="719" spans="1:22" ht="34.5" customHeight="1" x14ac:dyDescent="0.2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</row>
    <row r="720" spans="1:22" ht="34.5" customHeight="1" x14ac:dyDescent="0.2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</row>
    <row r="721" spans="1:22" ht="34.5" customHeight="1" x14ac:dyDescent="0.2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</row>
    <row r="722" spans="1:22" ht="34.5" customHeight="1" x14ac:dyDescent="0.2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</row>
    <row r="723" spans="1:22" ht="34.5" customHeight="1" x14ac:dyDescent="0.2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</row>
    <row r="724" spans="1:22" ht="34.5" customHeight="1" x14ac:dyDescent="0.2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</row>
    <row r="725" spans="1:22" ht="34.5" customHeight="1" x14ac:dyDescent="0.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</row>
    <row r="726" spans="1:22" ht="34.5" customHeight="1" x14ac:dyDescent="0.2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</row>
    <row r="727" spans="1:22" ht="34.5" customHeight="1" x14ac:dyDescent="0.2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</row>
    <row r="728" spans="1:22" ht="34.5" customHeight="1" x14ac:dyDescent="0.2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</row>
    <row r="729" spans="1:22" ht="34.5" customHeight="1" x14ac:dyDescent="0.2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</row>
    <row r="730" spans="1:22" ht="34.5" customHeight="1" x14ac:dyDescent="0.2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</row>
    <row r="731" spans="1:22" ht="34.5" customHeight="1" x14ac:dyDescent="0.2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</row>
    <row r="732" spans="1:22" ht="34.5" customHeight="1" x14ac:dyDescent="0.2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</row>
    <row r="733" spans="1:22" ht="34.5" customHeight="1" x14ac:dyDescent="0.2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</row>
    <row r="734" spans="1:22" ht="34.5" customHeight="1" x14ac:dyDescent="0.2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</row>
    <row r="735" spans="1:22" ht="34.5" customHeight="1" x14ac:dyDescent="0.2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</row>
    <row r="736" spans="1:22" ht="34.5" customHeight="1" x14ac:dyDescent="0.2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</row>
    <row r="737" spans="1:22" ht="34.5" customHeight="1" x14ac:dyDescent="0.2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</row>
    <row r="738" spans="1:22" ht="34.5" customHeight="1" x14ac:dyDescent="0.2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</row>
    <row r="739" spans="1:22" ht="34.5" customHeight="1" x14ac:dyDescent="0.2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</row>
    <row r="740" spans="1:22" ht="34.5" customHeight="1" x14ac:dyDescent="0.2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</row>
    <row r="741" spans="1:22" ht="34.5" customHeight="1" x14ac:dyDescent="0.2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</row>
    <row r="742" spans="1:22" ht="34.5" customHeight="1" x14ac:dyDescent="0.2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</row>
    <row r="743" spans="1:22" ht="34.5" customHeight="1" x14ac:dyDescent="0.2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</row>
    <row r="744" spans="1:22" ht="34.5" customHeight="1" x14ac:dyDescent="0.2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</row>
    <row r="745" spans="1:22" ht="34.5" customHeight="1" x14ac:dyDescent="0.2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</row>
    <row r="746" spans="1:22" ht="34.5" customHeight="1" x14ac:dyDescent="0.2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</row>
    <row r="747" spans="1:22" ht="34.5" customHeight="1" x14ac:dyDescent="0.2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</row>
    <row r="748" spans="1:22" ht="34.5" customHeight="1" x14ac:dyDescent="0.2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</row>
    <row r="749" spans="1:22" ht="34.5" customHeight="1" x14ac:dyDescent="0.2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</row>
    <row r="750" spans="1:22" ht="34.5" customHeight="1" x14ac:dyDescent="0.2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</row>
    <row r="751" spans="1:22" ht="34.5" customHeight="1" x14ac:dyDescent="0.2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</row>
    <row r="752" spans="1:22" ht="34.5" customHeight="1" x14ac:dyDescent="0.2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</row>
    <row r="753" spans="1:22" ht="34.5" customHeight="1" x14ac:dyDescent="0.2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</row>
    <row r="754" spans="1:22" ht="34.5" customHeight="1" x14ac:dyDescent="0.2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</row>
    <row r="755" spans="1:22" ht="34.5" customHeight="1" x14ac:dyDescent="0.2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</row>
    <row r="756" spans="1:22" ht="34.5" customHeight="1" x14ac:dyDescent="0.2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</row>
    <row r="757" spans="1:22" ht="34.5" customHeight="1" x14ac:dyDescent="0.2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</row>
    <row r="758" spans="1:22" ht="34.5" customHeight="1" x14ac:dyDescent="0.2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</row>
    <row r="759" spans="1:22" ht="34.5" customHeight="1" x14ac:dyDescent="0.2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</row>
    <row r="760" spans="1:22" ht="34.5" customHeight="1" x14ac:dyDescent="0.2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</row>
    <row r="761" spans="1:22" ht="34.5" customHeight="1" x14ac:dyDescent="0.2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</row>
    <row r="762" spans="1:22" ht="34.5" customHeight="1" x14ac:dyDescent="0.2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</row>
    <row r="763" spans="1:22" ht="34.5" customHeight="1" x14ac:dyDescent="0.2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</row>
    <row r="764" spans="1:22" ht="34.5" customHeight="1" x14ac:dyDescent="0.2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</row>
    <row r="765" spans="1:22" ht="34.5" customHeight="1" x14ac:dyDescent="0.2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</row>
    <row r="766" spans="1:22" ht="34.5" customHeight="1" x14ac:dyDescent="0.2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</row>
    <row r="767" spans="1:22" ht="34.5" customHeight="1" x14ac:dyDescent="0.2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</row>
    <row r="768" spans="1:22" ht="34.5" customHeight="1" x14ac:dyDescent="0.2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</row>
    <row r="769" spans="1:22" ht="34.5" customHeight="1" x14ac:dyDescent="0.2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</row>
    <row r="770" spans="1:22" ht="34.5" customHeight="1" x14ac:dyDescent="0.2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</row>
    <row r="771" spans="1:22" ht="34.5" customHeight="1" x14ac:dyDescent="0.2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</row>
    <row r="772" spans="1:22" ht="34.5" customHeight="1" x14ac:dyDescent="0.2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</row>
    <row r="773" spans="1:22" ht="34.5" customHeight="1" x14ac:dyDescent="0.2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</row>
    <row r="774" spans="1:22" ht="34.5" customHeight="1" x14ac:dyDescent="0.2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</row>
    <row r="775" spans="1:22" ht="34.5" customHeight="1" x14ac:dyDescent="0.2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</row>
    <row r="776" spans="1:22" ht="34.5" customHeight="1" x14ac:dyDescent="0.2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</row>
    <row r="777" spans="1:22" ht="34.5" customHeight="1" x14ac:dyDescent="0.2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</row>
    <row r="778" spans="1:22" ht="34.5" customHeight="1" x14ac:dyDescent="0.2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</row>
    <row r="779" spans="1:22" ht="34.5" customHeight="1" x14ac:dyDescent="0.2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</row>
    <row r="780" spans="1:22" ht="34.5" customHeight="1" x14ac:dyDescent="0.2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</row>
    <row r="781" spans="1:22" ht="34.5" customHeight="1" x14ac:dyDescent="0.2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</row>
    <row r="782" spans="1:22" ht="34.5" customHeight="1" x14ac:dyDescent="0.2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</row>
    <row r="783" spans="1:22" ht="34.5" customHeight="1" x14ac:dyDescent="0.2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</row>
    <row r="784" spans="1:22" ht="34.5" customHeight="1" x14ac:dyDescent="0.2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</row>
    <row r="785" spans="1:22" ht="34.5" customHeight="1" x14ac:dyDescent="0.2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</row>
    <row r="786" spans="1:22" ht="34.5" customHeight="1" x14ac:dyDescent="0.2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</row>
    <row r="787" spans="1:22" ht="34.5" customHeight="1" x14ac:dyDescent="0.2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</row>
    <row r="788" spans="1:22" ht="34.5" customHeight="1" x14ac:dyDescent="0.2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</row>
    <row r="789" spans="1:22" ht="34.5" customHeight="1" x14ac:dyDescent="0.2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</row>
    <row r="790" spans="1:22" ht="34.5" customHeight="1" x14ac:dyDescent="0.2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</row>
    <row r="791" spans="1:22" ht="34.5" customHeight="1" x14ac:dyDescent="0.2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</row>
    <row r="792" spans="1:22" ht="34.5" customHeight="1" x14ac:dyDescent="0.2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</row>
    <row r="793" spans="1:22" ht="34.5" customHeight="1" x14ac:dyDescent="0.2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</row>
    <row r="794" spans="1:22" ht="34.5" customHeight="1" x14ac:dyDescent="0.2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</row>
    <row r="795" spans="1:22" ht="34.5" customHeight="1" x14ac:dyDescent="0.2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</row>
    <row r="796" spans="1:22" ht="34.5" customHeight="1" x14ac:dyDescent="0.2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</row>
    <row r="797" spans="1:22" ht="34.5" customHeight="1" x14ac:dyDescent="0.2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</row>
    <row r="798" spans="1:22" ht="34.5" customHeight="1" x14ac:dyDescent="0.2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</row>
    <row r="799" spans="1:22" ht="34.5" customHeight="1" x14ac:dyDescent="0.2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</row>
    <row r="800" spans="1:22" ht="34.5" customHeight="1" x14ac:dyDescent="0.2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</row>
    <row r="801" spans="1:22" ht="34.5" customHeight="1" x14ac:dyDescent="0.2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</row>
    <row r="802" spans="1:22" ht="34.5" customHeight="1" x14ac:dyDescent="0.2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</row>
    <row r="803" spans="1:22" ht="34.5" customHeight="1" x14ac:dyDescent="0.2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</row>
    <row r="804" spans="1:22" ht="34.5" customHeight="1" x14ac:dyDescent="0.2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</row>
    <row r="805" spans="1:22" ht="34.5" customHeight="1" x14ac:dyDescent="0.2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</row>
    <row r="806" spans="1:22" ht="34.5" customHeight="1" x14ac:dyDescent="0.2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</row>
    <row r="807" spans="1:22" ht="34.5" customHeight="1" x14ac:dyDescent="0.2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</row>
    <row r="808" spans="1:22" ht="34.5" customHeight="1" x14ac:dyDescent="0.2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</row>
    <row r="809" spans="1:22" ht="34.5" customHeight="1" x14ac:dyDescent="0.2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</row>
    <row r="810" spans="1:22" ht="34.5" customHeight="1" x14ac:dyDescent="0.2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</row>
    <row r="811" spans="1:22" ht="34.5" customHeight="1" x14ac:dyDescent="0.2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</row>
    <row r="812" spans="1:22" ht="34.5" customHeight="1" x14ac:dyDescent="0.2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</row>
    <row r="813" spans="1:22" ht="34.5" customHeight="1" x14ac:dyDescent="0.2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</row>
    <row r="814" spans="1:22" ht="34.5" customHeight="1" x14ac:dyDescent="0.2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</row>
    <row r="815" spans="1:22" ht="34.5" customHeight="1" x14ac:dyDescent="0.2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</row>
    <row r="816" spans="1:22" ht="34.5" customHeight="1" x14ac:dyDescent="0.2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</row>
    <row r="817" spans="1:22" ht="34.5" customHeight="1" x14ac:dyDescent="0.2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</row>
    <row r="818" spans="1:22" ht="34.5" customHeight="1" x14ac:dyDescent="0.2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</row>
    <row r="819" spans="1:22" ht="34.5" customHeight="1" x14ac:dyDescent="0.2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</row>
    <row r="820" spans="1:22" ht="34.5" customHeight="1" x14ac:dyDescent="0.2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</row>
    <row r="821" spans="1:22" ht="34.5" customHeight="1" x14ac:dyDescent="0.2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</row>
    <row r="822" spans="1:22" ht="34.5" customHeight="1" x14ac:dyDescent="0.2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</row>
    <row r="823" spans="1:22" ht="34.5" customHeight="1" x14ac:dyDescent="0.2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</row>
    <row r="824" spans="1:22" ht="34.5" customHeight="1" x14ac:dyDescent="0.2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</row>
    <row r="825" spans="1:22" ht="34.5" customHeight="1" x14ac:dyDescent="0.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</row>
    <row r="826" spans="1:22" ht="34.5" customHeight="1" x14ac:dyDescent="0.2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</row>
    <row r="827" spans="1:22" ht="34.5" customHeight="1" x14ac:dyDescent="0.2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</row>
    <row r="828" spans="1:22" ht="34.5" customHeight="1" x14ac:dyDescent="0.2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</row>
    <row r="829" spans="1:22" ht="34.5" customHeight="1" x14ac:dyDescent="0.2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</row>
    <row r="830" spans="1:22" ht="34.5" customHeight="1" x14ac:dyDescent="0.2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</row>
    <row r="831" spans="1:22" ht="34.5" customHeight="1" x14ac:dyDescent="0.2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</row>
    <row r="832" spans="1:22" ht="34.5" customHeight="1" x14ac:dyDescent="0.2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</row>
    <row r="833" spans="1:22" ht="34.5" customHeight="1" x14ac:dyDescent="0.2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</row>
    <row r="834" spans="1:22" ht="34.5" customHeight="1" x14ac:dyDescent="0.2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</row>
    <row r="835" spans="1:22" ht="34.5" customHeight="1" x14ac:dyDescent="0.2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</row>
    <row r="836" spans="1:22" ht="34.5" customHeight="1" x14ac:dyDescent="0.2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</row>
    <row r="837" spans="1:22" ht="34.5" customHeight="1" x14ac:dyDescent="0.2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</row>
    <row r="838" spans="1:22" ht="34.5" customHeight="1" x14ac:dyDescent="0.2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</row>
    <row r="839" spans="1:22" ht="34.5" customHeight="1" x14ac:dyDescent="0.2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</row>
    <row r="840" spans="1:22" ht="34.5" customHeight="1" x14ac:dyDescent="0.2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</row>
    <row r="841" spans="1:22" ht="34.5" customHeight="1" x14ac:dyDescent="0.2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</row>
    <row r="842" spans="1:22" ht="34.5" customHeight="1" x14ac:dyDescent="0.2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</row>
    <row r="843" spans="1:22" ht="34.5" customHeight="1" x14ac:dyDescent="0.2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</row>
    <row r="844" spans="1:22" ht="34.5" customHeight="1" x14ac:dyDescent="0.2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</row>
    <row r="845" spans="1:22" ht="34.5" customHeight="1" x14ac:dyDescent="0.2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</row>
    <row r="846" spans="1:22" ht="34.5" customHeight="1" x14ac:dyDescent="0.2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</row>
    <row r="847" spans="1:22" ht="34.5" customHeight="1" x14ac:dyDescent="0.2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</row>
    <row r="848" spans="1:22" ht="34.5" customHeight="1" x14ac:dyDescent="0.2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</row>
    <row r="849" spans="1:22" ht="34.5" customHeight="1" x14ac:dyDescent="0.2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</row>
    <row r="850" spans="1:22" ht="34.5" customHeight="1" x14ac:dyDescent="0.2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</row>
    <row r="851" spans="1:22" ht="34.5" customHeight="1" x14ac:dyDescent="0.2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</row>
    <row r="852" spans="1:22" ht="34.5" customHeight="1" x14ac:dyDescent="0.2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</row>
    <row r="853" spans="1:22" ht="34.5" customHeight="1" x14ac:dyDescent="0.2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</row>
    <row r="854" spans="1:22" ht="34.5" customHeight="1" x14ac:dyDescent="0.2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</row>
    <row r="855" spans="1:22" ht="34.5" customHeight="1" x14ac:dyDescent="0.2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</row>
    <row r="856" spans="1:22" ht="34.5" customHeight="1" x14ac:dyDescent="0.2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</row>
    <row r="857" spans="1:22" ht="34.5" customHeight="1" x14ac:dyDescent="0.2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</row>
    <row r="858" spans="1:22" ht="34.5" customHeight="1" x14ac:dyDescent="0.2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</row>
    <row r="859" spans="1:22" ht="34.5" customHeight="1" x14ac:dyDescent="0.2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</row>
    <row r="860" spans="1:22" ht="34.5" customHeight="1" x14ac:dyDescent="0.2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</row>
    <row r="861" spans="1:22" ht="34.5" customHeight="1" x14ac:dyDescent="0.2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</row>
    <row r="862" spans="1:22" ht="34.5" customHeight="1" x14ac:dyDescent="0.2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</row>
    <row r="863" spans="1:22" ht="34.5" customHeight="1" x14ac:dyDescent="0.2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</row>
    <row r="864" spans="1:22" ht="34.5" customHeight="1" x14ac:dyDescent="0.2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</row>
    <row r="865" spans="1:22" ht="34.5" customHeight="1" x14ac:dyDescent="0.2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</row>
    <row r="866" spans="1:22" ht="34.5" customHeight="1" x14ac:dyDescent="0.2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</row>
    <row r="867" spans="1:22" ht="34.5" customHeight="1" x14ac:dyDescent="0.2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</row>
    <row r="868" spans="1:22" ht="34.5" customHeight="1" x14ac:dyDescent="0.2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</row>
    <row r="869" spans="1:22" ht="34.5" customHeight="1" x14ac:dyDescent="0.2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</row>
    <row r="870" spans="1:22" ht="34.5" customHeight="1" x14ac:dyDescent="0.2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</row>
    <row r="871" spans="1:22" ht="34.5" customHeight="1" x14ac:dyDescent="0.2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</row>
    <row r="872" spans="1:22" ht="34.5" customHeight="1" x14ac:dyDescent="0.2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</row>
    <row r="873" spans="1:22" ht="34.5" customHeight="1" x14ac:dyDescent="0.2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</row>
    <row r="874" spans="1:22" ht="34.5" customHeight="1" x14ac:dyDescent="0.2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</row>
    <row r="875" spans="1:22" ht="34.5" customHeight="1" x14ac:dyDescent="0.2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</row>
    <row r="876" spans="1:22" ht="34.5" customHeight="1" x14ac:dyDescent="0.2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</row>
    <row r="877" spans="1:22" ht="34.5" customHeight="1" x14ac:dyDescent="0.2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</row>
    <row r="878" spans="1:22" ht="34.5" customHeight="1" x14ac:dyDescent="0.2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</row>
    <row r="879" spans="1:22" ht="34.5" customHeight="1" x14ac:dyDescent="0.2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</row>
    <row r="880" spans="1:22" ht="34.5" customHeight="1" x14ac:dyDescent="0.2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</row>
    <row r="881" spans="1:22" ht="34.5" customHeight="1" x14ac:dyDescent="0.2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</row>
    <row r="882" spans="1:22" ht="34.5" customHeight="1" x14ac:dyDescent="0.2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</row>
    <row r="883" spans="1:22" ht="34.5" customHeight="1" x14ac:dyDescent="0.2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</row>
    <row r="884" spans="1:22" ht="34.5" customHeight="1" x14ac:dyDescent="0.2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</row>
    <row r="885" spans="1:22" ht="34.5" customHeight="1" x14ac:dyDescent="0.2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</row>
    <row r="886" spans="1:22" ht="34.5" customHeight="1" x14ac:dyDescent="0.2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</row>
    <row r="887" spans="1:22" ht="34.5" customHeight="1" x14ac:dyDescent="0.2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</row>
    <row r="888" spans="1:22" ht="34.5" customHeight="1" x14ac:dyDescent="0.2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</row>
    <row r="889" spans="1:22" ht="34.5" customHeight="1" x14ac:dyDescent="0.2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</row>
    <row r="890" spans="1:22" ht="34.5" customHeight="1" x14ac:dyDescent="0.2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</row>
    <row r="891" spans="1:22" ht="34.5" customHeight="1" x14ac:dyDescent="0.2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</row>
    <row r="892" spans="1:22" ht="34.5" customHeight="1" x14ac:dyDescent="0.2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</row>
    <row r="893" spans="1:22" ht="34.5" customHeight="1" x14ac:dyDescent="0.2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</row>
    <row r="894" spans="1:22" ht="34.5" customHeight="1" x14ac:dyDescent="0.2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</row>
    <row r="895" spans="1:22" ht="34.5" customHeight="1" x14ac:dyDescent="0.2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</row>
    <row r="896" spans="1:22" ht="34.5" customHeight="1" x14ac:dyDescent="0.2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</row>
    <row r="897" spans="1:22" ht="34.5" customHeight="1" x14ac:dyDescent="0.2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</row>
    <row r="898" spans="1:22" ht="34.5" customHeight="1" x14ac:dyDescent="0.2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</row>
    <row r="899" spans="1:22" ht="34.5" customHeight="1" x14ac:dyDescent="0.2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</row>
    <row r="900" spans="1:22" ht="34.5" customHeight="1" x14ac:dyDescent="0.2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</row>
    <row r="901" spans="1:22" ht="34.5" customHeight="1" x14ac:dyDescent="0.2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</row>
    <row r="902" spans="1:22" ht="34.5" customHeight="1" x14ac:dyDescent="0.2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</row>
    <row r="903" spans="1:22" ht="34.5" customHeight="1" x14ac:dyDescent="0.2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</row>
    <row r="904" spans="1:22" ht="34.5" customHeight="1" x14ac:dyDescent="0.2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</row>
    <row r="905" spans="1:22" ht="34.5" customHeight="1" x14ac:dyDescent="0.2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</row>
    <row r="906" spans="1:22" ht="34.5" customHeight="1" x14ac:dyDescent="0.2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</row>
    <row r="907" spans="1:22" ht="34.5" customHeight="1" x14ac:dyDescent="0.2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</row>
    <row r="908" spans="1:22" ht="34.5" customHeight="1" x14ac:dyDescent="0.2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</row>
    <row r="909" spans="1:22" ht="34.5" customHeight="1" x14ac:dyDescent="0.2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</row>
    <row r="910" spans="1:22" ht="34.5" customHeight="1" x14ac:dyDescent="0.2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</row>
    <row r="911" spans="1:22" ht="34.5" customHeight="1" x14ac:dyDescent="0.2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</row>
    <row r="912" spans="1:22" ht="34.5" customHeight="1" x14ac:dyDescent="0.2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</row>
    <row r="913" spans="1:22" ht="34.5" customHeight="1" x14ac:dyDescent="0.2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</row>
    <row r="914" spans="1:22" ht="34.5" customHeight="1" x14ac:dyDescent="0.2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</row>
    <row r="915" spans="1:22" ht="34.5" customHeight="1" x14ac:dyDescent="0.2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</row>
    <row r="916" spans="1:22" ht="34.5" customHeight="1" x14ac:dyDescent="0.2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</row>
    <row r="917" spans="1:22" ht="34.5" customHeight="1" x14ac:dyDescent="0.2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</row>
    <row r="918" spans="1:22" ht="34.5" customHeight="1" x14ac:dyDescent="0.2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</row>
    <row r="919" spans="1:22" ht="34.5" customHeight="1" x14ac:dyDescent="0.2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</row>
    <row r="920" spans="1:22" ht="34.5" customHeight="1" x14ac:dyDescent="0.2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</row>
    <row r="921" spans="1:22" ht="34.5" customHeight="1" x14ac:dyDescent="0.2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</row>
    <row r="922" spans="1:22" ht="34.5" customHeight="1" x14ac:dyDescent="0.2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</row>
    <row r="923" spans="1:22" ht="34.5" customHeight="1" x14ac:dyDescent="0.2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</row>
    <row r="924" spans="1:22" ht="34.5" customHeight="1" x14ac:dyDescent="0.2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</row>
    <row r="925" spans="1:22" ht="34.5" customHeight="1" x14ac:dyDescent="0.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</row>
    <row r="926" spans="1:22" ht="34.5" customHeight="1" x14ac:dyDescent="0.2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</row>
    <row r="927" spans="1:22" ht="34.5" customHeight="1" x14ac:dyDescent="0.2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</row>
    <row r="928" spans="1:22" ht="34.5" customHeight="1" x14ac:dyDescent="0.2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</row>
    <row r="929" spans="1:22" ht="34.5" customHeight="1" x14ac:dyDescent="0.2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</row>
    <row r="930" spans="1:22" ht="34.5" customHeight="1" x14ac:dyDescent="0.2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</row>
    <row r="931" spans="1:22" ht="34.5" customHeight="1" x14ac:dyDescent="0.2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</row>
    <row r="932" spans="1:22" ht="34.5" customHeight="1" x14ac:dyDescent="0.2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</row>
    <row r="933" spans="1:22" ht="34.5" customHeight="1" x14ac:dyDescent="0.2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</row>
    <row r="934" spans="1:22" ht="34.5" customHeight="1" x14ac:dyDescent="0.2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</row>
    <row r="935" spans="1:22" ht="34.5" customHeight="1" x14ac:dyDescent="0.2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</row>
    <row r="936" spans="1:22" ht="34.5" customHeight="1" x14ac:dyDescent="0.2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</row>
    <row r="937" spans="1:22" ht="34.5" customHeight="1" x14ac:dyDescent="0.2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</row>
    <row r="938" spans="1:22" ht="34.5" customHeight="1" x14ac:dyDescent="0.2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</row>
    <row r="939" spans="1:22" ht="34.5" customHeight="1" x14ac:dyDescent="0.2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</row>
    <row r="940" spans="1:22" ht="34.5" customHeight="1" x14ac:dyDescent="0.2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</row>
    <row r="941" spans="1:22" ht="34.5" customHeight="1" x14ac:dyDescent="0.2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</row>
    <row r="942" spans="1:22" ht="34.5" customHeight="1" x14ac:dyDescent="0.2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</row>
    <row r="943" spans="1:22" ht="34.5" customHeight="1" x14ac:dyDescent="0.2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</row>
    <row r="944" spans="1:22" ht="34.5" customHeight="1" x14ac:dyDescent="0.2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</row>
    <row r="945" spans="1:22" ht="34.5" customHeight="1" x14ac:dyDescent="0.2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</row>
    <row r="946" spans="1:22" ht="34.5" customHeight="1" x14ac:dyDescent="0.2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</row>
    <row r="947" spans="1:22" ht="34.5" customHeight="1" x14ac:dyDescent="0.2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</row>
    <row r="948" spans="1:22" ht="34.5" customHeight="1" x14ac:dyDescent="0.2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</row>
    <row r="949" spans="1:22" ht="34.5" customHeight="1" x14ac:dyDescent="0.2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</row>
    <row r="950" spans="1:22" ht="34.5" customHeight="1" x14ac:dyDescent="0.2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</row>
    <row r="951" spans="1:22" ht="34.5" customHeight="1" x14ac:dyDescent="0.2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</row>
    <row r="952" spans="1:22" ht="34.5" customHeight="1" x14ac:dyDescent="0.2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</row>
    <row r="953" spans="1:22" ht="34.5" customHeight="1" x14ac:dyDescent="0.2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</row>
    <row r="954" spans="1:22" ht="34.5" customHeight="1" x14ac:dyDescent="0.2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</row>
    <row r="955" spans="1:22" ht="34.5" customHeight="1" x14ac:dyDescent="0.2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</row>
    <row r="956" spans="1:22" ht="34.5" customHeight="1" x14ac:dyDescent="0.2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</row>
    <row r="957" spans="1:22" ht="34.5" customHeight="1" x14ac:dyDescent="0.2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</row>
    <row r="958" spans="1:22" ht="34.5" customHeight="1" x14ac:dyDescent="0.2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</row>
    <row r="959" spans="1:22" ht="34.5" customHeight="1" x14ac:dyDescent="0.2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</row>
    <row r="960" spans="1:22" ht="34.5" customHeight="1" x14ac:dyDescent="0.2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</row>
    <row r="961" spans="1:22" ht="34.5" customHeight="1" x14ac:dyDescent="0.2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</row>
    <row r="962" spans="1:22" ht="34.5" customHeight="1" x14ac:dyDescent="0.2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</row>
    <row r="963" spans="1:22" ht="34.5" customHeight="1" x14ac:dyDescent="0.2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</row>
    <row r="964" spans="1:22" ht="34.5" customHeight="1" x14ac:dyDescent="0.2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</row>
    <row r="965" spans="1:22" ht="34.5" customHeight="1" x14ac:dyDescent="0.2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</row>
    <row r="966" spans="1:22" ht="34.5" customHeight="1" x14ac:dyDescent="0.2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</row>
    <row r="967" spans="1:22" ht="34.5" customHeight="1" x14ac:dyDescent="0.2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</row>
    <row r="968" spans="1:22" ht="34.5" customHeight="1" x14ac:dyDescent="0.2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</row>
    <row r="969" spans="1:22" ht="34.5" customHeight="1" x14ac:dyDescent="0.2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</row>
    <row r="970" spans="1:22" ht="34.5" customHeight="1" x14ac:dyDescent="0.2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</row>
    <row r="971" spans="1:22" ht="34.5" customHeight="1" x14ac:dyDescent="0.2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</row>
    <row r="972" spans="1:22" ht="34.5" customHeight="1" x14ac:dyDescent="0.2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</row>
    <row r="973" spans="1:22" ht="34.5" customHeight="1" x14ac:dyDescent="0.2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</row>
    <row r="974" spans="1:22" ht="34.5" customHeight="1" x14ac:dyDescent="0.2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</row>
    <row r="975" spans="1:22" ht="34.5" customHeight="1" x14ac:dyDescent="0.2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</row>
    <row r="976" spans="1:22" ht="34.5" customHeight="1" x14ac:dyDescent="0.2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</row>
    <row r="977" spans="1:22" ht="34.5" customHeight="1" x14ac:dyDescent="0.2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</row>
    <row r="978" spans="1:22" ht="34.5" customHeight="1" x14ac:dyDescent="0.2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</row>
    <row r="979" spans="1:22" ht="34.5" customHeight="1" x14ac:dyDescent="0.2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</row>
    <row r="980" spans="1:22" ht="34.5" customHeight="1" x14ac:dyDescent="0.2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</row>
    <row r="981" spans="1:22" ht="34.5" customHeight="1" x14ac:dyDescent="0.2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</row>
    <row r="982" spans="1:22" ht="34.5" customHeight="1" x14ac:dyDescent="0.2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</row>
    <row r="983" spans="1:22" ht="34.5" customHeight="1" x14ac:dyDescent="0.2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</row>
    <row r="984" spans="1:22" ht="34.5" customHeight="1" x14ac:dyDescent="0.2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</row>
    <row r="985" spans="1:22" ht="34.5" customHeight="1" x14ac:dyDescent="0.2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</row>
    <row r="986" spans="1:22" ht="34.5" customHeight="1" x14ac:dyDescent="0.2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</row>
    <row r="987" spans="1:22" ht="34.5" customHeight="1" x14ac:dyDescent="0.2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</row>
    <row r="988" spans="1:22" ht="34.5" customHeight="1" x14ac:dyDescent="0.2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</row>
    <row r="989" spans="1:22" ht="34.5" customHeight="1" x14ac:dyDescent="0.2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</row>
    <row r="990" spans="1:22" ht="34.5" customHeight="1" x14ac:dyDescent="0.2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</row>
    <row r="991" spans="1:22" ht="34.5" customHeight="1" x14ac:dyDescent="0.2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</row>
    <row r="992" spans="1:22" ht="34.5" customHeight="1" x14ac:dyDescent="0.2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</row>
    <row r="993" spans="1:22" ht="34.5" customHeight="1" x14ac:dyDescent="0.2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</row>
    <row r="994" spans="1:22" ht="34.5" customHeight="1" x14ac:dyDescent="0.2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</row>
    <row r="995" spans="1:22" ht="34.5" customHeight="1" x14ac:dyDescent="0.2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</row>
    <row r="996" spans="1:22" ht="34.5" customHeight="1" x14ac:dyDescent="0.2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</row>
    <row r="997" spans="1:22" ht="34.5" customHeight="1" x14ac:dyDescent="0.2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</row>
    <row r="998" spans="1:22" ht="34.5" customHeight="1" x14ac:dyDescent="0.2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</row>
    <row r="999" spans="1:22" ht="34.5" customHeight="1" x14ac:dyDescent="0.2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</row>
    <row r="1000" spans="1:22" ht="34.5" customHeight="1" x14ac:dyDescent="0.2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B3" sqref="B3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3" t="s">
        <v>26</v>
      </c>
      <c r="B1" s="12" t="s">
        <v>27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3" t="s">
        <v>28</v>
      </c>
      <c r="B2" s="12" t="s">
        <v>29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3" t="s">
        <v>30</v>
      </c>
      <c r="B3" s="13" t="s">
        <v>31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3" t="s">
        <v>0</v>
      </c>
      <c r="B4" s="12" t="s">
        <v>32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3" t="s">
        <v>1</v>
      </c>
      <c r="B5" s="12" t="s">
        <v>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3" t="s">
        <v>2</v>
      </c>
      <c r="B6" s="12" t="s">
        <v>34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3" t="s">
        <v>3</v>
      </c>
      <c r="B7" s="12" t="s">
        <v>35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3" t="s">
        <v>4</v>
      </c>
      <c r="B8" s="12" t="s">
        <v>36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3" t="s">
        <v>5</v>
      </c>
      <c r="B9" s="12" t="s">
        <v>37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3" t="s">
        <v>6</v>
      </c>
      <c r="B10" s="12" t="s">
        <v>38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4" t="s">
        <v>7</v>
      </c>
      <c r="B11" s="15" t="s">
        <v>39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4" t="s">
        <v>8</v>
      </c>
      <c r="B12" s="15" t="s">
        <v>40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4" t="s">
        <v>9</v>
      </c>
      <c r="B13" s="15" t="s">
        <v>41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4" t="s">
        <v>10</v>
      </c>
      <c r="B14" s="15" t="s">
        <v>42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4" t="s">
        <v>11</v>
      </c>
      <c r="B15" s="15" t="s">
        <v>43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5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5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5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5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5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5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5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5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5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5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5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5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5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5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5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5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5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5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5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5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5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5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5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5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5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5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5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5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5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5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5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5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5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5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5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5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5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5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5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5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5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5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5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5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5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5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5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5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5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5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5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5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5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5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5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5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5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5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5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5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5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5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5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5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5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5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5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5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5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5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5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5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5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5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5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5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5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5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5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5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5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5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5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5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5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5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5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5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5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5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5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5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5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5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5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5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5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5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5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5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5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5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5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5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5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5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5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5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5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5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5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5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5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5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5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5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5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5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5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5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5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5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5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5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5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5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5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5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5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5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5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5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5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5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5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5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5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5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5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5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5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5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5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5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5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5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5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5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5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5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5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5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5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5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5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5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5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5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5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5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5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5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5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5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5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5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5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5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5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5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5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5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5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5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5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5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5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5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5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5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5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5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5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5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5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5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5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5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5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5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5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5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5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5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5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5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5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5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5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5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5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5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5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5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5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5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5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5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5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5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5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5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5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5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5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5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5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5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5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5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5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5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5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5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5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5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5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5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5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5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5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5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5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5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5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5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5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5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5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5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5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5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5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5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5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5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5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5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5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5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5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5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5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5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5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5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5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5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5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5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5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5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5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5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5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5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5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5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5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5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5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5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5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5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5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5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5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5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5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5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5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5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5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5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5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5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5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5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5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5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5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5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5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5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5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5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5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5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5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5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5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5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5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5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5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5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5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5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5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5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5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5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5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5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5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5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5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5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5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5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5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5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5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5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5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5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5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5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5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5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5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5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5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5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5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5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5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5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5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5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5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5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5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5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5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5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5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5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5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5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5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5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5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5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5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5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5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5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5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5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5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5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5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5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5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5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5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5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5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5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5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5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5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5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5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5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5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5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5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5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5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5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5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5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5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5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5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5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5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5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5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5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5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5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5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5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5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5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5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5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5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5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5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5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5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5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5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5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5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5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5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5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5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5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5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5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5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5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5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5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5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5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5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5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5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5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5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5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5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5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5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5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5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5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5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5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5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5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5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5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5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5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5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5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5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5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5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5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5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5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5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5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5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5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5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5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5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5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5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5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5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5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5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5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5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5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5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5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5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5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5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5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5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5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5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5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5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5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5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5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5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5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5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5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5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5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5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5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5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5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5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5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5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5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5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5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5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5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5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5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5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5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5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5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5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5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5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5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5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5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5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5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5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5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5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5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5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5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5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5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5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5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5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5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5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5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5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5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5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5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5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5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5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5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5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5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5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5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5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5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5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5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5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5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5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5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5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5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5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5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5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5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5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5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5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5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5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5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5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5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5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5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5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5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5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5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5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5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5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5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5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5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5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5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5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5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5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5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5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5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5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5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5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5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5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5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5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5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5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5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5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5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5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5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5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5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5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5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5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5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5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5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5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5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5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5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5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5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5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5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5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5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5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5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5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5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5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5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5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5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5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5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5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5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5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5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5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5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5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5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5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5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5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5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5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5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5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5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5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5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5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5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5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5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5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5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5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5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5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5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5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5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5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5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5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5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5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5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5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5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5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5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5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5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5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5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5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5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5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5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5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5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5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5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5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5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5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5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5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5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5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5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5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5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5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5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5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5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5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5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5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5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5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5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5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5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5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5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5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5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5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5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5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5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5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5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5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5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5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5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5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5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5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5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5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5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5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5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5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5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5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5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5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5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5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5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5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5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5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5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5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5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5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5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5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5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5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5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5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5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5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5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5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5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5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5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5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5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5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5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5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5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5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5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5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5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5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5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5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5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5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5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5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5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5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5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5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5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5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5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5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5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5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5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5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5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5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5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5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5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5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5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5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5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5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5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5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5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5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5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5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5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5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5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5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5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5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5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5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5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5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5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5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5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5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5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5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5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5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5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5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5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5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5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5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5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5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5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5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5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5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5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5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5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5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5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5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5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5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5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5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5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5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5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5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5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5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5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5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5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5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5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5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5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5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5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5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5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5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5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5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5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5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5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5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5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5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5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5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5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5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5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5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5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5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5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5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5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5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5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5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5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5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5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5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5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5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5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5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5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5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5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5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5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5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5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5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5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5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5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5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5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5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5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5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5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5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5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5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5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5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5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5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5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5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5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5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5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5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5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5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5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5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5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5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5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5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5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5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5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5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5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5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5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5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5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5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5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5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5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5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5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5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5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5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5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5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5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5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5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Gema Cedeño</cp:lastModifiedBy>
  <dcterms:created xsi:type="dcterms:W3CDTF">2011-04-19T14:26:13Z</dcterms:created>
  <dcterms:modified xsi:type="dcterms:W3CDTF">2024-01-08T20:56:40Z</dcterms:modified>
</cp:coreProperties>
</file>